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820" yWindow="-300" windowWidth="15600" windowHeight="8355" tabRatio="789" activeTab="2"/>
  </bookViews>
  <sheets>
    <sheet name="Приложение 5" sheetId="20" r:id="rId1"/>
    <sheet name="Приложение 7" sheetId="51" r:id="rId2"/>
    <sheet name="Приложение 9" sheetId="55" r:id="rId3"/>
    <sheet name="Приложение 11" sheetId="52" r:id="rId4"/>
  </sheets>
  <definedNames>
    <definedName name="_Toc105952697" localSheetId="0">'Приложение 5'!#REF!</definedName>
    <definedName name="_Toc105952698" localSheetId="0">'Приложение 5'!#REF!</definedName>
    <definedName name="_xlnm._FilterDatabase" localSheetId="1" hidden="1">'Приложение 7'!$A$6:$IT$93</definedName>
    <definedName name="_xlnm._FilterDatabase" localSheetId="2" hidden="1">'Приложение 9'!$A$6:$J$71</definedName>
    <definedName name="_xlnm.Print_Area" localSheetId="0">'Приложение 5'!$A$1:$C$64</definedName>
    <definedName name="_xlnm.Print_Area" localSheetId="1">'Приложение 7'!$A$1:$I$93</definedName>
    <definedName name="_xlnm.Print_Area" localSheetId="2">'Приложение 9'!$A$1:$H$93</definedName>
    <definedName name="_xlnm.Print_Area">#REF!</definedName>
    <definedName name="п" localSheetId="1">#REF!</definedName>
    <definedName name="п" localSheetId="2">#REF!</definedName>
    <definedName name="п">#REF!</definedName>
    <definedName name="пр" localSheetId="2">#REF!</definedName>
    <definedName name="пр">#REF!</definedName>
    <definedName name="приложение8" localSheetId="1">#REF!</definedName>
    <definedName name="приложение8" localSheetId="2">#REF!</definedName>
    <definedName name="приложение8">#REF!</definedName>
  </definedNames>
  <calcPr calcId="124519"/>
</workbook>
</file>

<file path=xl/calcChain.xml><?xml version="1.0" encoding="utf-8"?>
<calcChain xmlns="http://schemas.openxmlformats.org/spreadsheetml/2006/main">
  <c r="H57" i="55"/>
  <c r="H7"/>
  <c r="H20"/>
  <c r="H21"/>
  <c r="I7" i="51"/>
  <c r="I32"/>
  <c r="I31"/>
  <c r="C35" i="20"/>
  <c r="H83" i="55" l="1"/>
  <c r="H58" l="1"/>
  <c r="H32"/>
  <c r="I43" i="51"/>
  <c r="I42" s="1"/>
  <c r="I33"/>
  <c r="C41" i="20" l="1"/>
  <c r="H88" i="55" l="1"/>
  <c r="H84"/>
  <c r="G84"/>
  <c r="F84"/>
  <c r="F83"/>
  <c r="G82"/>
  <c r="H81"/>
  <c r="F81"/>
  <c r="H80"/>
  <c r="F80"/>
  <c r="F79" s="1"/>
  <c r="C38" i="20"/>
  <c r="C37"/>
  <c r="C36"/>
  <c r="I88" i="51"/>
  <c r="I84"/>
  <c r="H84"/>
  <c r="H83" s="1"/>
  <c r="G84"/>
  <c r="G83" s="1"/>
  <c r="H82"/>
  <c r="I81"/>
  <c r="I80" s="1"/>
  <c r="G81"/>
  <c r="G80" s="1"/>
  <c r="G79" l="1"/>
  <c r="H87" i="55"/>
  <c r="G81"/>
  <c r="I87" i="51"/>
  <c r="H81"/>
  <c r="H86" i="55" l="1"/>
  <c r="G80"/>
  <c r="I86" i="51"/>
  <c r="H80"/>
  <c r="H74" i="55"/>
  <c r="G74"/>
  <c r="H71"/>
  <c r="H70" s="1"/>
  <c r="G71"/>
  <c r="G70" s="1"/>
  <c r="F65"/>
  <c r="F64" s="1"/>
  <c r="F63" s="1"/>
  <c r="H61"/>
  <c r="G61"/>
  <c r="G58"/>
  <c r="F55"/>
  <c r="F54"/>
  <c r="H52"/>
  <c r="G52"/>
  <c r="G51" s="1"/>
  <c r="G50" s="1"/>
  <c r="F51"/>
  <c r="F50" s="1"/>
  <c r="H48"/>
  <c r="H47" s="1"/>
  <c r="G48"/>
  <c r="G47" s="1"/>
  <c r="G43"/>
  <c r="G42" s="1"/>
  <c r="G41" s="1"/>
  <c r="F42"/>
  <c r="F41" s="1"/>
  <c r="H39"/>
  <c r="G39"/>
  <c r="G38" s="1"/>
  <c r="F38"/>
  <c r="G32"/>
  <c r="H29"/>
  <c r="G29"/>
  <c r="F26"/>
  <c r="H17"/>
  <c r="H16" s="1"/>
  <c r="H15" s="1"/>
  <c r="H14" s="1"/>
  <c r="G17"/>
  <c r="G16" s="1"/>
  <c r="G15" s="1"/>
  <c r="G14" s="1"/>
  <c r="H11"/>
  <c r="G11"/>
  <c r="H10"/>
  <c r="H9" s="1"/>
  <c r="H8" s="1"/>
  <c r="G10"/>
  <c r="G9" s="1"/>
  <c r="G8" s="1"/>
  <c r="F10"/>
  <c r="F9" s="1"/>
  <c r="F8" s="1"/>
  <c r="F7" s="1"/>
  <c r="G57" l="1"/>
  <c r="G56" s="1"/>
  <c r="G55" s="1"/>
  <c r="G54" s="1"/>
  <c r="H69"/>
  <c r="G69"/>
  <c r="G64" s="1"/>
  <c r="G63" s="1"/>
  <c r="G28"/>
  <c r="G27" s="1"/>
  <c r="G26" s="1"/>
  <c r="G7" s="1"/>
  <c r="G93" s="1"/>
  <c r="G79"/>
  <c r="H79" i="51"/>
  <c r="H64" i="55"/>
  <c r="F93"/>
  <c r="H38"/>
  <c r="H42"/>
  <c r="H51"/>
  <c r="H74" i="51"/>
  <c r="H71"/>
  <c r="H70" s="1"/>
  <c r="H61"/>
  <c r="H58"/>
  <c r="H52"/>
  <c r="H51" s="1"/>
  <c r="H50" s="1"/>
  <c r="H48"/>
  <c r="H47" s="1"/>
  <c r="H43"/>
  <c r="H42" s="1"/>
  <c r="H39"/>
  <c r="H38" s="1"/>
  <c r="H33"/>
  <c r="H30"/>
  <c r="I58"/>
  <c r="G55"/>
  <c r="G54" s="1"/>
  <c r="H69" l="1"/>
  <c r="H64" s="1"/>
  <c r="H63" s="1"/>
  <c r="H79" i="55"/>
  <c r="I93" i="51"/>
  <c r="H29"/>
  <c r="H28" s="1"/>
  <c r="H27" s="1"/>
  <c r="H63" i="55"/>
  <c r="H56"/>
  <c r="H27"/>
  <c r="H50"/>
  <c r="H57" i="51"/>
  <c r="H56" s="1"/>
  <c r="H55" s="1"/>
  <c r="H54" s="1"/>
  <c r="I57"/>
  <c r="C50" i="20" l="1"/>
  <c r="H26" i="55"/>
  <c r="H93" s="1"/>
  <c r="H55"/>
  <c r="I56" i="51"/>
  <c r="H54" i="55" l="1"/>
  <c r="I55" i="51"/>
  <c r="I54" l="1"/>
  <c r="H17" l="1"/>
  <c r="H16" s="1"/>
  <c r="H15" s="1"/>
  <c r="H14" s="1"/>
  <c r="H11"/>
  <c r="H10"/>
  <c r="I48" l="1"/>
  <c r="I47" s="1"/>
  <c r="C27" i="20" s="1"/>
  <c r="I71" i="51" l="1"/>
  <c r="I70" s="1"/>
  <c r="G65"/>
  <c r="G64" s="1"/>
  <c r="G63" s="1"/>
  <c r="I74" l="1"/>
  <c r="I69" l="1"/>
  <c r="I64" l="1"/>
  <c r="I63" l="1"/>
  <c r="F19" i="52" l="1"/>
  <c r="E19"/>
  <c r="E18"/>
  <c r="E17"/>
  <c r="G15"/>
  <c r="G14"/>
  <c r="G16" l="1"/>
  <c r="I39" i="51"/>
  <c r="I38" s="1"/>
  <c r="C12" i="20" s="1"/>
  <c r="C7" s="1"/>
  <c r="C64" s="1"/>
  <c r="I30" i="51"/>
  <c r="I29" s="1"/>
  <c r="I17"/>
  <c r="I16" s="1"/>
  <c r="I15" s="1"/>
  <c r="I14" s="1"/>
  <c r="I52"/>
  <c r="G51"/>
  <c r="G50" s="1"/>
  <c r="G42"/>
  <c r="G41" s="1"/>
  <c r="H41"/>
  <c r="G38"/>
  <c r="G27"/>
  <c r="I11"/>
  <c r="I10"/>
  <c r="G10"/>
  <c r="G9" s="1"/>
  <c r="G8" s="1"/>
  <c r="H9"/>
  <c r="H8" s="1"/>
  <c r="H7" s="1"/>
  <c r="H93" l="1"/>
  <c r="I28"/>
  <c r="I27" s="1"/>
  <c r="I9"/>
  <c r="I8" s="1"/>
  <c r="G7"/>
  <c r="G93" s="1"/>
  <c r="I51"/>
  <c r="I50" s="1"/>
  <c r="C31" i="20" l="1"/>
  <c r="C28"/>
  <c r="I41" i="51"/>
  <c r="C22" i="20" l="1"/>
  <c r="C21" s="1"/>
</calcChain>
</file>

<file path=xl/comments1.xml><?xml version="1.0" encoding="utf-8"?>
<comments xmlns="http://schemas.openxmlformats.org/spreadsheetml/2006/main">
  <authors>
    <author>telengit-s</author>
  </authors>
  <commentList>
    <comment ref="H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2014
</t>
        </r>
      </text>
    </comment>
    <comment ref="I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2015
</t>
        </r>
      </text>
    </comment>
  </commentList>
</comments>
</file>

<file path=xl/comments2.xml><?xml version="1.0" encoding="utf-8"?>
<comments xmlns="http://schemas.openxmlformats.org/spreadsheetml/2006/main">
  <authors>
    <author>telengit-s</author>
  </authors>
  <commentList>
    <comment ref="G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2014
</t>
        </r>
      </text>
    </comment>
    <comment ref="H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2015
</t>
        </r>
      </text>
    </comment>
  </commentList>
</comments>
</file>

<file path=xl/sharedStrings.xml><?xml version="1.0" encoding="utf-8"?>
<sst xmlns="http://schemas.openxmlformats.org/spreadsheetml/2006/main" count="952" uniqueCount="259">
  <si>
    <t>Изменения (+;-)</t>
  </si>
  <si>
    <t>ВСЕГО РАСХОДОВ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</si>
  <si>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</si>
  <si>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</si>
  <si>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</si>
  <si>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Социальное обслуживание населения</t>
  </si>
  <si>
    <t>СОЦИАЛЬНАЯ ПОЛИТИКА</t>
  </si>
  <si>
    <t>Периодическая печать и издательства</t>
  </si>
  <si>
    <t>Культура</t>
  </si>
  <si>
    <t>Другие вопросы в области образования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</si>
  <si>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</si>
  <si>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</si>
  <si>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</si>
  <si>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</si>
  <si>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</si>
  <si>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</si>
  <si>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Сельское хозяйство и рыболовство</t>
  </si>
  <si>
    <t>НАЦИОНАЛЬНАЯ ЭКОНОМИКА</t>
  </si>
  <si>
    <t>Обеспечение пожарной безопасности</t>
  </si>
  <si>
    <t>Органы внутренних дел</t>
  </si>
  <si>
    <t>НАЦИОНАЛЬНАЯ БЕЗОПАСНОСТЬ И ПРАВООХРАНИТЕЛЬНАЯ ДЕЯТЕЛЬНОСТЬ</t>
  </si>
  <si>
    <t>НАЦИОНАЛЬНАЯ ОБОРОНА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</si>
  <si>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</si>
  <si>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</si>
  <si>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</si>
  <si>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</si>
  <si>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</si>
  <si>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Наименование показателя</t>
  </si>
  <si>
    <t>Наименование показателей</t>
  </si>
  <si>
    <t>3</t>
  </si>
  <si>
    <t>4</t>
  </si>
  <si>
    <t>5</t>
  </si>
  <si>
    <t>6</t>
  </si>
  <si>
    <t>0100</t>
  </si>
  <si>
    <t>0103</t>
  </si>
  <si>
    <t>0104</t>
  </si>
  <si>
    <t>0200</t>
  </si>
  <si>
    <t>Мобилизационная и вневойсковая подготовка</t>
  </si>
  <si>
    <t>0203</t>
  </si>
  <si>
    <t>0300</t>
  </si>
  <si>
    <t>0302</t>
  </si>
  <si>
    <t>0309</t>
  </si>
  <si>
    <t>0310</t>
  </si>
  <si>
    <t>0400</t>
  </si>
  <si>
    <t>0405</t>
  </si>
  <si>
    <t>Лесное хозяйство</t>
  </si>
  <si>
    <t>0407</t>
  </si>
  <si>
    <t>Дорожное хозяйство (дорожные фонды)</t>
  </si>
  <si>
    <t>0409</t>
  </si>
  <si>
    <t>Связь и информатика</t>
  </si>
  <si>
    <t>0410</t>
  </si>
  <si>
    <t>0412</t>
  </si>
  <si>
    <t>0500</t>
  </si>
  <si>
    <t>0501</t>
  </si>
  <si>
    <t>0502</t>
  </si>
  <si>
    <t>0503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</si>
  <si>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</si>
  <si>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</si>
  <si>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</si>
  <si>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</si>
  <si>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</si>
  <si>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0709</t>
  </si>
  <si>
    <t>0800</t>
  </si>
  <si>
    <t>0801</t>
  </si>
  <si>
    <t>0804</t>
  </si>
  <si>
    <t>1000</t>
  </si>
  <si>
    <t>1001</t>
  </si>
  <si>
    <t>1002</t>
  </si>
  <si>
    <t>1003</t>
  </si>
  <si>
    <t>1004</t>
  </si>
  <si>
    <t>1006</t>
  </si>
  <si>
    <t>СРЕДСТВА МАССОВОЙ ИНФОРМАЦИИ</t>
  </si>
  <si>
    <t>1200</t>
  </si>
  <si>
    <t>1202</t>
  </si>
  <si>
    <t>ОБСЛУЖИВАНИЕ ГОСУДАРСТВЕННОГО И МУНИЦИПАЛЬНОГО ДОЛГА</t>
  </si>
  <si>
    <t>1300</t>
  </si>
  <si>
    <t>1301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</si>
  <si>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</si>
  <si>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</si>
  <si>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</si>
  <si>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</si>
  <si>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</si>
  <si>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1403</t>
  </si>
  <si>
    <t>0102</t>
  </si>
  <si>
    <t>Органы по контролю за оборотом наркотических средств и психотропных веществ</t>
  </si>
  <si>
    <t>0308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</si>
  <si>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</si>
  <si>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КУЛЬТУРА, КИНЕМАТОГРАФИЯ</t>
  </si>
  <si>
    <t>Другие вопросы в области культуры, кинематографии</t>
  </si>
  <si>
    <t>Пенсии, пособия, выплачиваемые организациями сектора государственного управления</t>
  </si>
  <si>
    <t>Телевидение и радиовещание</t>
  </si>
  <si>
    <t>1201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</si>
  <si>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</si>
  <si>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</si>
  <si>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</si>
  <si>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(тыс. рублей)</t>
  </si>
  <si>
    <t>Раздел, подраздел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</si>
  <si>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</si>
  <si>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</si>
  <si>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</si>
  <si>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</si>
  <si>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</si>
  <si>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801</t>
  </si>
  <si>
    <t>01</t>
  </si>
  <si>
    <t xml:space="preserve">Функционирование высшего должностного лица субъекта Российской Федерации и муниципального образования
</t>
  </si>
  <si>
    <t>02</t>
  </si>
  <si>
    <t>999</t>
  </si>
  <si>
    <t>121</t>
  </si>
  <si>
    <t xml:space="preserve">Высшее должностное лицо </t>
  </si>
  <si>
    <t xml:space="preserve">01 </t>
  </si>
  <si>
    <t>03</t>
  </si>
  <si>
    <t>Председатель представительного органа муниципального образования</t>
  </si>
  <si>
    <t>122</t>
  </si>
  <si>
    <t>04</t>
  </si>
  <si>
    <t>05</t>
  </si>
  <si>
    <t>244</t>
  </si>
  <si>
    <t>Уплата налога на имущество организаций и земельного налога</t>
  </si>
  <si>
    <t>851</t>
  </si>
  <si>
    <t>852</t>
  </si>
  <si>
    <t>11</t>
  </si>
  <si>
    <t>111</t>
  </si>
  <si>
    <t>Прочая закупка товаров, работ и услуг для обеспечения государственных (муниципальных) нужд</t>
  </si>
  <si>
    <t>Жилищно-коммунальное хозяйство</t>
  </si>
  <si>
    <t>08</t>
  </si>
  <si>
    <t xml:space="preserve">Культура, кинематография
</t>
  </si>
  <si>
    <t xml:space="preserve">Культура </t>
  </si>
  <si>
    <t>Условно утверждаемые расходы</t>
  </si>
  <si>
    <t>99</t>
  </si>
  <si>
    <t>Национальная оборона</t>
  </si>
  <si>
    <t>9999</t>
  </si>
  <si>
    <t>2019 год</t>
  </si>
  <si>
    <t>00</t>
  </si>
  <si>
    <t>01 0 08 01000</t>
  </si>
  <si>
    <t>129</t>
  </si>
  <si>
    <t>Фонд оплаты труда казенных учреждений</t>
  </si>
  <si>
    <t>119</t>
  </si>
  <si>
    <t>01 3 20 00000</t>
  </si>
  <si>
    <t>01 0 08 01100</t>
  </si>
  <si>
    <t>01 0 08 01110</t>
  </si>
  <si>
    <t>Фонд оплаты труда государственных (муниципальных) органов</t>
  </si>
  <si>
    <t xml:space="preserve"> Взносы по обязательному социальному страхованию </t>
  </si>
  <si>
    <t>Основное мероприятие "Обеспечение эффективности муниципального управления"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</si>
  <si>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</si>
  <si>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</si>
  <si>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</si>
  <si>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</si>
  <si>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Уплата прочих налогов, сборов</t>
  </si>
  <si>
    <t>Основное мероприятие "Устойчивое развитие системы предупреждения чрезвычайных ситуаций и ликвидации их последствий"</t>
  </si>
  <si>
    <t>01 2 30 00000</t>
  </si>
  <si>
    <t>МБ</t>
  </si>
  <si>
    <t>01 2 20 51180</t>
  </si>
  <si>
    <t>ФБ</t>
  </si>
  <si>
    <t>Основное мероприятие "Повышение уровня благоустройства территории"</t>
  </si>
  <si>
    <t>01 2 10 00000</t>
  </si>
  <si>
    <t>Материально – техническое обеспечение работников молодежной политики</t>
  </si>
  <si>
    <t>Расходы на выплаты по оплате труда работников молодежной политики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</si>
  <si>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</si>
  <si>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Основное мероприятие "Развитие культуры"</t>
  </si>
  <si>
    <t>Расходы на проведение мероприятий в сфере культуры</t>
  </si>
  <si>
    <t>01 3 21 00000</t>
  </si>
  <si>
    <t>01 0 28 01110</t>
  </si>
  <si>
    <t>Взносы по обязательному социальному страхованию</t>
  </si>
  <si>
    <t>(тыс. руб.)</t>
  </si>
  <si>
    <t>код</t>
  </si>
  <si>
    <t>наименование ведомственной целевой программы</t>
  </si>
  <si>
    <t>010000000000</t>
  </si>
  <si>
    <t>Комплексное развитие  территории сельского поселения</t>
  </si>
  <si>
    <t>непрограммные расходы</t>
  </si>
  <si>
    <t>Д</t>
  </si>
  <si>
    <t>итого</t>
  </si>
  <si>
    <t>Р</t>
  </si>
  <si>
    <t>Резервный фонд</t>
  </si>
  <si>
    <t>0111</t>
  </si>
  <si>
    <t xml:space="preserve">Основное мероприятие "Повышение эффективности муниципального управления Администрации МО "Казахское сельское поселение" </t>
  </si>
  <si>
    <t>Расходы на выплаты по оплате труда главы МО "Казахское сельское поселение"</t>
  </si>
  <si>
    <t>Основное мероприятие "Повышение эффективности муниципального управления муниципального образования Казахское сельское поселение"</t>
  </si>
  <si>
    <t>Расходы на выплаты по оплате труда председателя муниципального образования Казахское сельское поселение</t>
  </si>
  <si>
    <t>Материально-техническое обеспечение Администрации МО "Казахское сельское поселение" в рамках муниципальной программы  "Комплексное развитие территории МО "Казахское сельское поселение""</t>
  </si>
  <si>
    <t>Расходы на выплаты по оплате труда работников Администрации МО «Казахское сельское поселение»</t>
  </si>
  <si>
    <t>Расходы на обеспечение функций Администрации МО «Казахское сельское поселение»</t>
  </si>
  <si>
    <t>Осуществление первичного воинского учета на территориях, где отсутствуют военные комиссариаты в рамках подпрограммы " Повышение качества управления муниципальными финансами" муниципальной программы МО "Казахское сельское поселение" "Управление муниципальными финансами и имуществом"</t>
  </si>
  <si>
    <t>Развитие социально-культурной сферы в рамках муниципальной программы муниципального образования Казахского сельского поселения "Комплексное развитие территории сельского поселения"</t>
  </si>
  <si>
    <t>Уплата прочих налогов, сборов и иных платежей</t>
  </si>
  <si>
    <t xml:space="preserve">01 3 21 00000 </t>
  </si>
  <si>
    <t>01 3 21 00110</t>
  </si>
  <si>
    <t>01 3 21 00190</t>
  </si>
  <si>
    <t>2020 год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</si>
  <si>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</si>
  <si>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</t>
  </si>
  <si>
    <t>14</t>
  </si>
  <si>
    <t>Мероприятия по комплексным мерам по противодействию терроризму</t>
  </si>
  <si>
    <t>01 2 10 00190</t>
  </si>
  <si>
    <t>242</t>
  </si>
  <si>
    <t>0314</t>
  </si>
  <si>
    <t>Образование</t>
  </si>
  <si>
    <t>07</t>
  </si>
  <si>
    <t>Молодежная политика и оздоровление детей</t>
  </si>
  <si>
    <t>Основное мероприятие "Развитие молодежной политики"</t>
  </si>
  <si>
    <t>01 3 10 00000</t>
  </si>
  <si>
    <t>01 3 10 00100</t>
  </si>
  <si>
    <t>01 3 10 00110</t>
  </si>
  <si>
    <t>Расходы на проведение мероприятий в сфере молодежной политики</t>
  </si>
  <si>
    <t>01 3 11 00000</t>
  </si>
  <si>
    <t>Итого с учетом изменений 2019 год</t>
  </si>
  <si>
    <t>99 0 00 99999</t>
  </si>
  <si>
    <t>Физическая культура и спорт</t>
  </si>
  <si>
    <t>Массовый спорт</t>
  </si>
  <si>
    <t>Расходы на мероприятия по развитию физической культуры и спорта</t>
  </si>
  <si>
    <t>01 3 31 00000</t>
  </si>
  <si>
    <t>Другие вопросы в области физической культуры и спорта</t>
  </si>
  <si>
    <t>Основное мероприятие "Развитие физической культуры и спорта"</t>
  </si>
  <si>
    <t>01 3 30 00000</t>
  </si>
  <si>
    <t>Материально – техническое обеспечение работников в сфере физической культуры и спорта</t>
  </si>
  <si>
    <t>01 3 30 00100</t>
  </si>
  <si>
    <t>Расходы на выплаты по оплате труда работников в сфере физической культуры и спорта</t>
  </si>
  <si>
    <t>01 3 30 00110</t>
  </si>
  <si>
    <t>ФИЗИЧЕСКАЯ КУЛЬТУРА И СПОРТ</t>
  </si>
  <si>
    <t>1100</t>
  </si>
  <si>
    <t>Физическая культура</t>
  </si>
  <si>
    <t>1101</t>
  </si>
  <si>
    <t>1102</t>
  </si>
  <si>
    <t>1105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</si>
  <si>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</si>
  <si>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</si>
  <si>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</si>
  <si>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</si>
  <si>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</si>
  <si>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</si>
  <si>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Профессиональная подготовка, переподготовка и повышение квалификации</t>
  </si>
  <si>
    <t>0705</t>
  </si>
  <si>
    <t>0707</t>
  </si>
  <si>
    <t>01 3 00 00000</t>
  </si>
  <si>
    <t>-</t>
  </si>
  <si>
    <t>Распределение
бюджетных ассигнований по разделам, подразделам классификации расходов бюджета муниципального образования Казахское сельское поселение   на 2020 год</t>
  </si>
  <si>
    <t>Распределение бюджетных ассигнований по разделам, подразделам,целевым статьям (муниципальным) программам и непрограммным направлениям деятельности), группам (группам и подгуппам) видов расходов классификации расходов бюджета муниципального образования "Казахское сельское поселение" на 2020 год</t>
  </si>
  <si>
    <t>Ведомственная структура расходов бюджета муниципального образования Казахское сельское поселение на 2020 год</t>
  </si>
  <si>
    <t>0113</t>
  </si>
  <si>
    <t>13</t>
  </si>
  <si>
    <t>Другие общегосударственные вопросы</t>
  </si>
  <si>
    <t>010Л801190</t>
  </si>
  <si>
    <t>.Расходы на выплату заработной труда.</t>
  </si>
  <si>
    <t>.Начисления на выплаты по оплате труда</t>
  </si>
  <si>
    <t>.Прочая закупка товаров, работ и услуг.</t>
  </si>
  <si>
    <t>0112000110</t>
  </si>
  <si>
    <t>0112000190</t>
  </si>
  <si>
    <t>0112000000</t>
  </si>
  <si>
    <t>Основное мероприятие "Обесспечение эффективности муниципального управления"</t>
  </si>
  <si>
    <t>Распределение бюджетных ассигнований на реализацию муниципальных программ на 2020 год</t>
  </si>
  <si>
    <t>0107</t>
  </si>
  <si>
    <t>Специальные расходы</t>
  </si>
  <si>
    <t>Специальные расходы МО "Казахское сельское поселение"</t>
  </si>
  <si>
    <t>0130000190</t>
  </si>
  <si>
    <t>880</t>
  </si>
  <si>
    <t>853</t>
  </si>
  <si>
    <t>010Л801191</t>
  </si>
  <si>
    <t>Приложение 1                                                                                                                                                                                                                                                                    О внесении изменений в решение 
сельского Совета депутатов муниципального
 образования Казахское сельское поселение от 27.12.2019г. № 32-2 «О  бюджете
муниципального образования Казахское сельское поселение
на 2020 год и на плановый период 2021 и 2022 годов»</t>
  </si>
  <si>
    <t>Приложение 2                                                                                                                                                                                                                                            О внесении изменений в решение 
сельского Совета депутатов муниципального
 образования Казахское сельское поселение  от 27.12.2019г. № 32-2  «О  бюджете
муниципального образования Казахское сельское поселение
на 2020 год и на плановый период 2021 и 2022 годов»</t>
  </si>
  <si>
    <t>Приложение 3                                                                                                                                                                                                                                            О внесении изменений в решение 
сельского Совета депутатов муниципального
 образования Казахское сельское поселение   от 27.12.2019г. № 32-2  «О  бюджете
муниципального образования Казахское сельское поселение
на 2020 год и на плановый период 2021 и 2022 годов»</t>
  </si>
  <si>
    <t>Приложение 4                                                                                                                                                                                                                                          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Казахское сельское поселение от 27.12.2019г. №32-2  «О  бюджете
муниципального образования Казахское сельское поселение
на 2020 год и на плановый период 2021 и 2022 годов»</t>
  </si>
</sst>
</file>

<file path=xl/styles.xml><?xml version="1.0" encoding="utf-8"?>
<styleSheet xmlns="http://schemas.openxmlformats.org/spreadsheetml/2006/main">
  <numFmts count="6"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0.0"/>
    <numFmt numFmtId="167" formatCode="_-* #,##0.0_р_._-;\-* #,##0.0_р_._-;_-* &quot;-&quot;??_р_._-;_-@_-"/>
    <numFmt numFmtId="169" formatCode="_-* #,##0\ _₽_-;\-* #,##0\ _₽_-;_-* &quot;-&quot;??\ _₽_-;_-@_-"/>
  </numFmts>
  <fonts count="27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Arial Cyr"/>
      <charset val="204"/>
    </font>
    <font>
      <b/>
      <sz val="10"/>
      <color indexed="8"/>
      <name val="Arial Cyr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0"/>
      <color theme="1"/>
      <name val="Arial Cyr"/>
      <family val="2"/>
      <charset val="204"/>
    </font>
    <font>
      <sz val="14"/>
      <name val="Arial Cyr"/>
      <charset val="204"/>
    </font>
    <font>
      <sz val="9"/>
      <color indexed="8"/>
      <name val="Arial Cyr"/>
      <charset val="204"/>
    </font>
    <font>
      <sz val="14"/>
      <color indexed="8"/>
      <name val="Arial Cyr"/>
      <charset val="204"/>
    </font>
    <font>
      <b/>
      <sz val="10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i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7" fillId="0" borderId="0" applyNumberFormat="0" applyFont="0" applyFill="0" applyBorder="0" applyAlignment="0" applyProtection="0">
      <alignment vertical="top"/>
    </xf>
    <xf numFmtId="0" fontId="18" fillId="0" borderId="0">
      <alignment vertical="top"/>
    </xf>
    <xf numFmtId="0" fontId="2" fillId="0" borderId="0"/>
    <xf numFmtId="0" fontId="3" fillId="0" borderId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</cellStyleXfs>
  <cellXfs count="142">
    <xf numFmtId="0" fontId="0" fillId="0" borderId="0" xfId="0"/>
    <xf numFmtId="0" fontId="0" fillId="0" borderId="0" xfId="0" applyAlignment="1"/>
    <xf numFmtId="0" fontId="9" fillId="0" borderId="0" xfId="0" applyFont="1"/>
    <xf numFmtId="0" fontId="9" fillId="0" borderId="0" xfId="0" applyFont="1" applyAlignment="1">
      <alignment horizontal="center"/>
    </xf>
    <xf numFmtId="0" fontId="4" fillId="0" borderId="0" xfId="0" applyFont="1"/>
    <xf numFmtId="0" fontId="9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vertical="top" wrapText="1"/>
    </xf>
    <xf numFmtId="49" fontId="13" fillId="0" borderId="0" xfId="0" applyNumberFormat="1" applyFont="1" applyAlignment="1">
      <alignment horizontal="center" vertical="top" wrapText="1"/>
    </xf>
    <xf numFmtId="0" fontId="15" fillId="0" borderId="0" xfId="0" applyFont="1"/>
    <xf numFmtId="0" fontId="16" fillId="0" borderId="0" xfId="0" applyFont="1"/>
    <xf numFmtId="0" fontId="5" fillId="0" borderId="0" xfId="0" applyFont="1"/>
    <xf numFmtId="0" fontId="16" fillId="0" borderId="0" xfId="0" applyFont="1" applyFill="1"/>
    <xf numFmtId="0" fontId="5" fillId="0" borderId="0" xfId="0" applyFont="1" applyAlignment="1">
      <alignment horizontal="center" wrapText="1"/>
    </xf>
    <xf numFmtId="49" fontId="9" fillId="0" borderId="0" xfId="0" applyNumberFormat="1" applyFont="1" applyAlignment="1">
      <alignment horizontal="center"/>
    </xf>
    <xf numFmtId="0" fontId="20" fillId="0" borderId="0" xfId="0" applyFont="1"/>
    <xf numFmtId="0" fontId="7" fillId="0" borderId="0" xfId="0" applyFont="1"/>
    <xf numFmtId="0" fontId="7" fillId="0" borderId="0" xfId="0" applyFont="1" applyAlignment="1">
      <alignment wrapText="1"/>
    </xf>
    <xf numFmtId="49" fontId="7" fillId="0" borderId="0" xfId="0" applyNumberFormat="1" applyFont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11" fillId="0" borderId="1" xfId="0" applyFont="1" applyBorder="1"/>
    <xf numFmtId="0" fontId="9" fillId="0" borderId="1" xfId="0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top" wrapText="1"/>
    </xf>
    <xf numFmtId="166" fontId="9" fillId="0" borderId="1" xfId="0" applyNumberFormat="1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vertical="top" wrapText="1"/>
    </xf>
    <xf numFmtId="0" fontId="13" fillId="0" borderId="1" xfId="0" applyFont="1" applyFill="1" applyBorder="1" applyAlignment="1">
      <alignment vertical="top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shrinkToFit="1"/>
    </xf>
    <xf numFmtId="0" fontId="23" fillId="0" borderId="1" xfId="0" applyFont="1" applyFill="1" applyBorder="1" applyAlignment="1">
      <alignment vertical="top" wrapText="1"/>
    </xf>
    <xf numFmtId="0" fontId="9" fillId="0" borderId="0" xfId="0" applyFont="1" applyAlignment="1">
      <alignment horizontal="right" wrapText="1"/>
    </xf>
    <xf numFmtId="165" fontId="9" fillId="0" borderId="0" xfId="0" applyNumberFormat="1" applyFont="1" applyAlignment="1">
      <alignment horizontal="right" wrapText="1"/>
    </xf>
    <xf numFmtId="165" fontId="11" fillId="0" borderId="0" xfId="0" applyNumberFormat="1" applyFont="1"/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right"/>
    </xf>
    <xf numFmtId="0" fontId="23" fillId="0" borderId="5" xfId="0" applyFont="1" applyFill="1" applyBorder="1" applyAlignment="1"/>
    <xf numFmtId="165" fontId="9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justify" vertical="center" wrapText="1" shrinkToFit="1"/>
    </xf>
    <xf numFmtId="166" fontId="9" fillId="5" borderId="1" xfId="0" applyNumberFormat="1" applyFont="1" applyFill="1" applyBorder="1" applyAlignment="1">
      <alignment horizontal="center" vertical="top" wrapText="1"/>
    </xf>
    <xf numFmtId="0" fontId="23" fillId="3" borderId="1" xfId="0" applyFont="1" applyFill="1" applyBorder="1" applyAlignment="1">
      <alignment vertical="top" wrapText="1"/>
    </xf>
    <xf numFmtId="49" fontId="23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vertical="top" wrapText="1"/>
    </xf>
    <xf numFmtId="49" fontId="9" fillId="3" borderId="1" xfId="0" applyNumberFormat="1" applyFont="1" applyFill="1" applyBorder="1" applyAlignment="1">
      <alignment horizontal="center" vertical="center"/>
    </xf>
    <xf numFmtId="49" fontId="13" fillId="3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justify" vertical="center" wrapText="1"/>
    </xf>
    <xf numFmtId="0" fontId="13" fillId="0" borderId="1" xfId="9" applyFont="1" applyFill="1" applyBorder="1" applyAlignment="1">
      <alignment horizontal="justify" vertical="justify" wrapText="1"/>
    </xf>
    <xf numFmtId="49" fontId="13" fillId="0" borderId="1" xfId="9" applyNumberFormat="1" applyFont="1" applyFill="1" applyBorder="1" applyAlignment="1">
      <alignment horizontal="center" vertical="center" wrapText="1"/>
    </xf>
    <xf numFmtId="49" fontId="17" fillId="3" borderId="1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justify" vertical="center"/>
    </xf>
    <xf numFmtId="167" fontId="13" fillId="0" borderId="0" xfId="0" applyNumberFormat="1" applyFont="1"/>
    <xf numFmtId="165" fontId="13" fillId="0" borderId="0" xfId="0" applyNumberFormat="1" applyFont="1" applyAlignment="1">
      <alignment horizontal="center" vertical="top" wrapText="1"/>
    </xf>
    <xf numFmtId="165" fontId="13" fillId="0" borderId="0" xfId="0" applyNumberFormat="1" applyFont="1"/>
    <xf numFmtId="165" fontId="23" fillId="0" borderId="0" xfId="0" applyNumberFormat="1" applyFont="1"/>
    <xf numFmtId="49" fontId="4" fillId="0" borderId="1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 wrapText="1"/>
    </xf>
    <xf numFmtId="0" fontId="14" fillId="0" borderId="0" xfId="0" applyFont="1" applyAlignment="1">
      <alignment vertical="top" wrapText="1"/>
    </xf>
    <xf numFmtId="0" fontId="4" fillId="0" borderId="1" xfId="0" applyFont="1" applyBorder="1"/>
    <xf numFmtId="0" fontId="9" fillId="0" borderId="0" xfId="0" applyFont="1" applyAlignment="1">
      <alignment horizontal="center" wrapText="1"/>
    </xf>
    <xf numFmtId="0" fontId="4" fillId="0" borderId="0" xfId="0" applyFont="1" applyAlignment="1">
      <alignment horizontal="right" vertical="top" wrapText="1"/>
    </xf>
    <xf numFmtId="4" fontId="9" fillId="0" borderId="1" xfId="8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Fill="1" applyBorder="1" applyAlignment="1">
      <alignment horizontal="left" vertical="center" wrapText="1"/>
    </xf>
    <xf numFmtId="1" fontId="9" fillId="0" borderId="1" xfId="0" applyNumberFormat="1" applyFont="1" applyFill="1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center"/>
    </xf>
    <xf numFmtId="0" fontId="6" fillId="0" borderId="5" xfId="0" applyFont="1" applyFill="1" applyBorder="1" applyAlignment="1">
      <alignment horizontal="right"/>
    </xf>
    <xf numFmtId="169" fontId="9" fillId="0" borderId="1" xfId="10" applyNumberFormat="1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165" fontId="4" fillId="0" borderId="0" xfId="11" applyNumberFormat="1" applyFont="1" applyAlignment="1">
      <alignment horizontal="right"/>
    </xf>
    <xf numFmtId="0" fontId="4" fillId="4" borderId="0" xfId="0" applyFont="1" applyFill="1"/>
    <xf numFmtId="0" fontId="5" fillId="0" borderId="0" xfId="0" applyFont="1" applyFill="1"/>
    <xf numFmtId="0" fontId="4" fillId="0" borderId="0" xfId="0" applyFont="1" applyFill="1"/>
    <xf numFmtId="0" fontId="4" fillId="0" borderId="1" xfId="0" applyFont="1" applyBorder="1" applyAlignment="1">
      <alignment horizontal="justify"/>
    </xf>
    <xf numFmtId="165" fontId="4" fillId="0" borderId="1" xfId="11" applyNumberFormat="1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165" fontId="4" fillId="0" borderId="0" xfId="11" applyNumberFormat="1" applyFont="1" applyBorder="1" applyAlignment="1">
      <alignment horizontal="center" wrapText="1"/>
    </xf>
    <xf numFmtId="0" fontId="26" fillId="0" borderId="0" xfId="0" applyFont="1" applyBorder="1" applyAlignment="1">
      <alignment horizontal="center" wrapText="1"/>
    </xf>
    <xf numFmtId="165" fontId="26" fillId="0" borderId="0" xfId="11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165" fontId="5" fillId="0" borderId="0" xfId="11" applyNumberFormat="1" applyFont="1" applyBorder="1" applyAlignment="1">
      <alignment horizontal="center" wrapText="1"/>
    </xf>
    <xf numFmtId="0" fontId="4" fillId="0" borderId="0" xfId="0" applyFont="1" applyBorder="1"/>
    <xf numFmtId="165" fontId="4" fillId="0" borderId="0" xfId="11" applyNumberFormat="1" applyFont="1" applyBorder="1" applyAlignment="1">
      <alignment horizontal="center"/>
    </xf>
    <xf numFmtId="165" fontId="4" fillId="0" borderId="0" xfId="11" applyNumberFormat="1" applyFont="1" applyAlignment="1">
      <alignment horizontal="center"/>
    </xf>
    <xf numFmtId="165" fontId="4" fillId="0" borderId="0" xfId="11" applyNumberFormat="1" applyFont="1"/>
    <xf numFmtId="0" fontId="14" fillId="0" borderId="0" xfId="0" applyFont="1" applyFill="1" applyAlignment="1">
      <alignment vertical="top" wrapText="1"/>
    </xf>
    <xf numFmtId="0" fontId="9" fillId="0" borderId="1" xfId="0" applyFont="1" applyBorder="1" applyAlignment="1">
      <alignment horizontal="right"/>
    </xf>
    <xf numFmtId="49" fontId="9" fillId="0" borderId="1" xfId="11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65" fontId="11" fillId="0" borderId="2" xfId="11" applyNumberFormat="1" applyFont="1" applyBorder="1" applyAlignment="1">
      <alignment horizontal="center"/>
    </xf>
    <xf numFmtId="49" fontId="11" fillId="0" borderId="1" xfId="0" applyNumberFormat="1" applyFont="1" applyBorder="1"/>
    <xf numFmtId="167" fontId="11" fillId="0" borderId="1" xfId="11" applyNumberFormat="1" applyFont="1" applyFill="1" applyBorder="1" applyAlignment="1">
      <alignment horizontal="center"/>
    </xf>
    <xf numFmtId="49" fontId="9" fillId="0" borderId="1" xfId="0" applyNumberFormat="1" applyFont="1" applyBorder="1" applyAlignment="1">
      <alignment wrapText="1"/>
    </xf>
    <xf numFmtId="49" fontId="9" fillId="0" borderId="1" xfId="0" applyNumberFormat="1" applyFont="1" applyBorder="1" applyAlignment="1">
      <alignment horizontal="justify"/>
    </xf>
    <xf numFmtId="49" fontId="11" fillId="4" borderId="1" xfId="0" applyNumberFormat="1" applyFont="1" applyFill="1" applyBorder="1" applyAlignment="1">
      <alignment wrapText="1"/>
    </xf>
    <xf numFmtId="49" fontId="9" fillId="4" borderId="1" xfId="0" applyNumberFormat="1" applyFont="1" applyFill="1" applyBorder="1" applyAlignment="1">
      <alignment horizontal="center" wrapText="1"/>
    </xf>
    <xf numFmtId="49" fontId="9" fillId="4" borderId="1" xfId="0" applyNumberFormat="1" applyFont="1" applyFill="1" applyBorder="1" applyAlignment="1">
      <alignment horizontal="justify"/>
    </xf>
    <xf numFmtId="49" fontId="11" fillId="0" borderId="1" xfId="0" applyNumberFormat="1" applyFont="1" applyFill="1" applyBorder="1" applyAlignment="1">
      <alignment horizontal="justify"/>
    </xf>
    <xf numFmtId="49" fontId="11" fillId="0" borderId="1" xfId="0" applyNumberFormat="1" applyFont="1" applyFill="1" applyBorder="1" applyAlignment="1">
      <alignment horizontal="center" wrapText="1"/>
    </xf>
    <xf numFmtId="49" fontId="11" fillId="0" borderId="1" xfId="0" applyNumberFormat="1" applyFont="1" applyFill="1" applyBorder="1" applyAlignment="1">
      <alignment vertical="top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top" wrapText="1"/>
    </xf>
    <xf numFmtId="166" fontId="11" fillId="0" borderId="1" xfId="0" applyNumberFormat="1" applyFont="1" applyFill="1" applyBorder="1" applyAlignment="1">
      <alignment horizontal="center" vertical="top" wrapText="1"/>
    </xf>
    <xf numFmtId="165" fontId="11" fillId="0" borderId="1" xfId="0" applyNumberFormat="1" applyFont="1" applyFill="1" applyBorder="1" applyAlignment="1">
      <alignment horizontal="center" vertical="top" wrapText="1"/>
    </xf>
    <xf numFmtId="165" fontId="9" fillId="3" borderId="1" xfId="0" applyNumberFormat="1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left" vertical="center" wrapText="1" shrinkToFit="1"/>
    </xf>
    <xf numFmtId="49" fontId="23" fillId="0" borderId="1" xfId="0" applyNumberFormat="1" applyFont="1" applyFill="1" applyBorder="1" applyAlignment="1">
      <alignment horizontal="center" vertical="center" wrapText="1"/>
    </xf>
    <xf numFmtId="166" fontId="11" fillId="0" borderId="1" xfId="0" applyNumberFormat="1" applyFont="1" applyFill="1" applyBorder="1" applyAlignment="1">
      <alignment horizontal="right" vertical="top" wrapText="1"/>
    </xf>
    <xf numFmtId="165" fontId="11" fillId="3" borderId="1" xfId="0" applyNumberFormat="1" applyFont="1" applyFill="1" applyBorder="1" applyAlignment="1">
      <alignment horizontal="right" vertical="top" wrapText="1"/>
    </xf>
    <xf numFmtId="166" fontId="9" fillId="0" borderId="1" xfId="0" applyNumberFormat="1" applyFont="1" applyFill="1" applyBorder="1" applyAlignment="1">
      <alignment horizontal="right" vertical="top" wrapText="1"/>
    </xf>
    <xf numFmtId="0" fontId="11" fillId="2" borderId="1" xfId="0" applyFont="1" applyFill="1" applyBorder="1" applyAlignment="1">
      <alignment horizontal="justify" vertical="center" wrapText="1"/>
    </xf>
    <xf numFmtId="166" fontId="11" fillId="5" borderId="1" xfId="0" applyNumberFormat="1" applyFont="1" applyFill="1" applyBorder="1" applyAlignment="1">
      <alignment horizontal="center" vertical="top" wrapText="1"/>
    </xf>
    <xf numFmtId="165" fontId="11" fillId="3" borderId="1" xfId="0" applyNumberFormat="1" applyFont="1" applyFill="1" applyBorder="1" applyAlignment="1">
      <alignment horizontal="center" vertical="top" wrapText="1"/>
    </xf>
    <xf numFmtId="2" fontId="9" fillId="0" borderId="1" xfId="0" applyNumberFormat="1" applyFont="1" applyBorder="1"/>
    <xf numFmtId="0" fontId="9" fillId="0" borderId="1" xfId="0" applyFont="1" applyFill="1" applyBorder="1" applyAlignment="1">
      <alignment horizontal="center" vertical="center"/>
    </xf>
    <xf numFmtId="0" fontId="13" fillId="0" borderId="0" xfId="0" applyFont="1"/>
    <xf numFmtId="49" fontId="13" fillId="0" borderId="1" xfId="0" applyNumberFormat="1" applyFont="1" applyBorder="1" applyAlignment="1">
      <alignment horizontal="center" vertical="top" wrapText="1"/>
    </xf>
    <xf numFmtId="165" fontId="9" fillId="0" borderId="1" xfId="0" applyNumberFormat="1" applyFont="1" applyBorder="1" applyAlignment="1">
      <alignment horizontal="right"/>
    </xf>
    <xf numFmtId="165" fontId="9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2" fontId="13" fillId="0" borderId="1" xfId="0" applyNumberFormat="1" applyFont="1" applyFill="1" applyBorder="1" applyAlignment="1">
      <alignment horizontal="right" vertical="center" wrapText="1"/>
    </xf>
    <xf numFmtId="165" fontId="11" fillId="0" borderId="1" xfId="11" applyNumberFormat="1" applyFont="1" applyFill="1" applyBorder="1" applyAlignment="1">
      <alignment horizontal="center"/>
    </xf>
    <xf numFmtId="165" fontId="9" fillId="0" borderId="1" xfId="11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justify" vertical="center" wrapText="1" shrinkToFit="1"/>
    </xf>
    <xf numFmtId="165" fontId="9" fillId="0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top" wrapText="1"/>
    </xf>
    <xf numFmtId="0" fontId="14" fillId="0" borderId="0" xfId="0" applyFont="1" applyAlignment="1">
      <alignment horizontal="right" vertical="top" wrapText="1"/>
    </xf>
    <xf numFmtId="0" fontId="14" fillId="0" borderId="0" xfId="0" applyFont="1" applyAlignment="1">
      <alignment horizontal="right" wrapText="1"/>
    </xf>
    <xf numFmtId="0" fontId="8" fillId="0" borderId="0" xfId="0" applyFont="1" applyFill="1" applyAlignment="1">
      <alignment horizontal="center" vertical="top" wrapText="1"/>
    </xf>
    <xf numFmtId="0" fontId="9" fillId="0" borderId="1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13" fillId="0" borderId="3" xfId="0" applyFont="1" applyFill="1" applyBorder="1" applyAlignment="1">
      <alignment horizontal="center" wrapText="1"/>
    </xf>
    <xf numFmtId="0" fontId="13" fillId="0" borderId="4" xfId="0" applyFont="1" applyFill="1" applyBorder="1" applyAlignment="1">
      <alignment horizontal="center" wrapText="1"/>
    </xf>
  </cellXfs>
  <cellStyles count="12">
    <cellStyle name="Обычный" xfId="0" builtinId="0"/>
    <cellStyle name="Обычный 2" xfId="3"/>
    <cellStyle name="Обычный 2 2" xfId="6"/>
    <cellStyle name="Обычный 3" xfId="4"/>
    <cellStyle name="Обычный 4" xfId="5"/>
    <cellStyle name="Обычный 6" xfId="9"/>
    <cellStyle name="Тысячи [0]_перечис.11" xfId="1"/>
    <cellStyle name="Тысячи_перечис.11" xfId="2"/>
    <cellStyle name="Финансовый" xfId="10" builtinId="3"/>
    <cellStyle name="Финансовый 2" xfId="7"/>
    <cellStyle name="Финансовый 3" xfId="8"/>
    <cellStyle name="Финансовый 4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F120"/>
  <sheetViews>
    <sheetView topLeftCell="A10" zoomScale="90" zoomScaleNormal="90" zoomScaleSheetLayoutView="100" workbookViewId="0">
      <selection activeCell="B1" sqref="B1:C1"/>
    </sheetView>
  </sheetViews>
  <sheetFormatPr defaultRowHeight="12.75"/>
  <cols>
    <col min="1" max="1" width="89" style="5" customWidth="1"/>
    <col min="2" max="2" width="13.5703125" style="3" customWidth="1"/>
    <col min="3" max="3" width="24.5703125" style="2" customWidth="1"/>
  </cols>
  <sheetData>
    <row r="1" spans="1:5" ht="118.5" customHeight="1">
      <c r="A1" s="65"/>
      <c r="B1" s="135" t="s">
        <v>255</v>
      </c>
      <c r="C1" s="135"/>
    </row>
    <row r="2" spans="1:5" ht="12" customHeight="1">
      <c r="C2" s="8"/>
    </row>
    <row r="3" spans="1:5" ht="64.5" customHeight="1">
      <c r="A3" s="134" t="s">
        <v>233</v>
      </c>
      <c r="B3" s="134"/>
      <c r="C3" s="134"/>
      <c r="D3" s="7"/>
      <c r="E3" s="1"/>
    </row>
    <row r="4" spans="1:5" s="6" customFormat="1" ht="15.75">
      <c r="A4" s="7"/>
      <c r="B4" s="16"/>
      <c r="C4" s="68" t="s">
        <v>95</v>
      </c>
      <c r="D4" s="7"/>
      <c r="E4" s="1"/>
    </row>
    <row r="5" spans="1:5" s="22" customFormat="1" ht="72" customHeight="1">
      <c r="A5" s="26" t="s">
        <v>27</v>
      </c>
      <c r="B5" s="26" t="s">
        <v>96</v>
      </c>
      <c r="C5" s="69" t="s">
        <v>186</v>
      </c>
    </row>
    <row r="6" spans="1:5" s="22" customFormat="1" ht="18">
      <c r="A6" s="26">
        <v>1</v>
      </c>
      <c r="B6" s="70">
        <v>2</v>
      </c>
      <c r="C6" s="26">
        <v>3</v>
      </c>
    </row>
    <row r="7" spans="1:5" s="18" customFormat="1" ht="18">
      <c r="A7" s="71" t="s">
        <v>26</v>
      </c>
      <c r="B7" s="64" t="s">
        <v>33</v>
      </c>
      <c r="C7" s="126">
        <f>C8+C9+C10+C11+C12+C13</f>
        <v>4714.7746999999999</v>
      </c>
    </row>
    <row r="8" spans="1:5" s="18" customFormat="1" ht="25.5">
      <c r="A8" s="71" t="s">
        <v>25</v>
      </c>
      <c r="B8" s="64" t="s">
        <v>83</v>
      </c>
      <c r="C8" s="126">
        <v>787.05</v>
      </c>
    </row>
    <row r="9" spans="1:5" s="18" customFormat="1" ht="25.5">
      <c r="A9" s="71" t="s">
        <v>24</v>
      </c>
      <c r="B9" s="64" t="s">
        <v>34</v>
      </c>
      <c r="C9" s="126">
        <v>787.05</v>
      </c>
    </row>
    <row r="10" spans="1:5" s="18" customFormat="1" ht="25.5">
      <c r="A10" s="71" t="s">
        <v>23</v>
      </c>
      <c r="B10" s="64" t="s">
        <v>35</v>
      </c>
      <c r="C10" s="126">
        <v>25</v>
      </c>
    </row>
    <row r="11" spans="1:5" s="18" customFormat="1" ht="18">
      <c r="A11" s="71"/>
      <c r="B11" s="64" t="s">
        <v>248</v>
      </c>
      <c r="C11" s="126">
        <v>400</v>
      </c>
    </row>
    <row r="12" spans="1:5" s="18" customFormat="1" ht="18">
      <c r="A12" s="71" t="s">
        <v>171</v>
      </c>
      <c r="B12" s="64" t="s">
        <v>172</v>
      </c>
      <c r="C12" s="126">
        <f>'Приложение 7'!I38</f>
        <v>9</v>
      </c>
    </row>
    <row r="13" spans="1:5" s="18" customFormat="1" ht="18">
      <c r="A13" s="71" t="s">
        <v>238</v>
      </c>
      <c r="B13" s="64" t="s">
        <v>236</v>
      </c>
      <c r="C13" s="126">
        <v>2706.6747</v>
      </c>
    </row>
    <row r="14" spans="1:5" s="18" customFormat="1" ht="18">
      <c r="A14" s="71" t="s">
        <v>21</v>
      </c>
      <c r="B14" s="64" t="s">
        <v>36</v>
      </c>
      <c r="C14" s="127">
        <v>209.9</v>
      </c>
    </row>
    <row r="15" spans="1:5" s="18" customFormat="1" ht="18">
      <c r="A15" s="71" t="s">
        <v>37</v>
      </c>
      <c r="B15" s="64" t="s">
        <v>38</v>
      </c>
      <c r="C15" s="127">
        <v>209.9</v>
      </c>
    </row>
    <row r="16" spans="1:5" s="18" customFormat="1" ht="18" hidden="1">
      <c r="A16" s="71" t="s">
        <v>20</v>
      </c>
      <c r="B16" s="64" t="s">
        <v>39</v>
      </c>
      <c r="C16" s="95"/>
    </row>
    <row r="17" spans="1:3" s="18" customFormat="1" ht="18" hidden="1">
      <c r="A17" s="71" t="s">
        <v>19</v>
      </c>
      <c r="B17" s="64" t="s">
        <v>40</v>
      </c>
      <c r="C17" s="95"/>
    </row>
    <row r="18" spans="1:3" s="18" customFormat="1" ht="18" hidden="1">
      <c r="A18" s="71" t="s">
        <v>84</v>
      </c>
      <c r="B18" s="64" t="s">
        <v>85</v>
      </c>
      <c r="C18" s="95"/>
    </row>
    <row r="19" spans="1:3" s="18" customFormat="1" ht="25.5" hidden="1">
      <c r="A19" s="71" t="s">
        <v>86</v>
      </c>
      <c r="B19" s="64" t="s">
        <v>41</v>
      </c>
      <c r="C19" s="95"/>
    </row>
    <row r="20" spans="1:3" s="18" customFormat="1" ht="18" hidden="1">
      <c r="A20" s="71" t="s">
        <v>18</v>
      </c>
      <c r="B20" s="64" t="s">
        <v>42</v>
      </c>
      <c r="C20" s="95"/>
    </row>
    <row r="21" spans="1:3" s="18" customFormat="1" ht="18" hidden="1">
      <c r="A21" s="71" t="s">
        <v>17</v>
      </c>
      <c r="B21" s="64" t="s">
        <v>43</v>
      </c>
      <c r="C21" s="128" t="e">
        <f>C22</f>
        <v>#REF!</v>
      </c>
    </row>
    <row r="22" spans="1:3" s="18" customFormat="1" ht="18" hidden="1">
      <c r="A22" s="71" t="s">
        <v>16</v>
      </c>
      <c r="B22" s="64" t="s">
        <v>44</v>
      </c>
      <c r="C22" s="128" t="e">
        <f>#REF!</f>
        <v>#REF!</v>
      </c>
    </row>
    <row r="23" spans="1:3" s="18" customFormat="1" ht="18" hidden="1">
      <c r="A23" s="71" t="s">
        <v>45</v>
      </c>
      <c r="B23" s="64" t="s">
        <v>46</v>
      </c>
      <c r="C23" s="95"/>
    </row>
    <row r="24" spans="1:3" s="18" customFormat="1" ht="18" hidden="1">
      <c r="A24" s="71" t="s">
        <v>47</v>
      </c>
      <c r="B24" s="64" t="s">
        <v>48</v>
      </c>
      <c r="C24" s="95"/>
    </row>
    <row r="25" spans="1:3" s="18" customFormat="1" ht="18" hidden="1">
      <c r="A25" s="71" t="s">
        <v>49</v>
      </c>
      <c r="B25" s="64" t="s">
        <v>50</v>
      </c>
      <c r="C25" s="95"/>
    </row>
    <row r="26" spans="1:3" s="18" customFormat="1" ht="18" hidden="1">
      <c r="A26" s="71" t="s">
        <v>15</v>
      </c>
      <c r="B26" s="64" t="s">
        <v>51</v>
      </c>
      <c r="C26" s="95"/>
    </row>
    <row r="27" spans="1:3" s="18" customFormat="1" ht="18">
      <c r="A27" s="27" t="s">
        <v>187</v>
      </c>
      <c r="B27" s="64" t="s">
        <v>193</v>
      </c>
      <c r="C27" s="126">
        <f>'Приложение 7'!I47</f>
        <v>2</v>
      </c>
    </row>
    <row r="28" spans="1:3" s="18" customFormat="1" ht="18" hidden="1">
      <c r="A28" s="71" t="s">
        <v>14</v>
      </c>
      <c r="B28" s="64" t="s">
        <v>52</v>
      </c>
      <c r="C28" s="126">
        <f>'Приложение 7'!I50</f>
        <v>0</v>
      </c>
    </row>
    <row r="29" spans="1:3" s="18" customFormat="1" ht="18" hidden="1">
      <c r="A29" s="71" t="s">
        <v>13</v>
      </c>
      <c r="B29" s="64" t="s">
        <v>53</v>
      </c>
      <c r="C29" s="95"/>
    </row>
    <row r="30" spans="1:3" s="18" customFormat="1" ht="18" hidden="1">
      <c r="A30" s="71" t="s">
        <v>12</v>
      </c>
      <c r="B30" s="64" t="s">
        <v>54</v>
      </c>
      <c r="C30" s="128">
        <v>0</v>
      </c>
    </row>
    <row r="31" spans="1:3" s="18" customFormat="1" ht="18" hidden="1">
      <c r="A31" s="71" t="s">
        <v>11</v>
      </c>
      <c r="B31" s="64" t="s">
        <v>55</v>
      </c>
      <c r="C31" s="126">
        <f>'Приложение 7'!I50</f>
        <v>0</v>
      </c>
    </row>
    <row r="32" spans="1:3" s="18" customFormat="1" ht="18" hidden="1">
      <c r="A32" s="71" t="s">
        <v>10</v>
      </c>
      <c r="B32" s="64" t="s">
        <v>56</v>
      </c>
      <c r="C32" s="95"/>
    </row>
    <row r="33" spans="1:3" s="18" customFormat="1" ht="18" hidden="1">
      <c r="A33" s="71" t="s">
        <v>57</v>
      </c>
      <c r="B33" s="64" t="s">
        <v>58</v>
      </c>
      <c r="C33" s="95"/>
    </row>
    <row r="34" spans="1:3" s="18" customFormat="1" ht="18" hidden="1">
      <c r="A34" s="71" t="s">
        <v>59</v>
      </c>
      <c r="B34" s="64" t="s">
        <v>60</v>
      </c>
      <c r="C34" s="95"/>
    </row>
    <row r="35" spans="1:3" s="19" customFormat="1" ht="18.75">
      <c r="A35" s="71" t="s">
        <v>222</v>
      </c>
      <c r="B35" s="64" t="s">
        <v>223</v>
      </c>
      <c r="C35" s="133">
        <f>C39</f>
        <v>499.845888</v>
      </c>
    </row>
    <row r="36" spans="1:3" s="19" customFormat="1" ht="18.75" hidden="1">
      <c r="A36" s="71" t="s">
        <v>224</v>
      </c>
      <c r="B36" s="64" t="s">
        <v>225</v>
      </c>
      <c r="C36" s="123" t="e">
        <f>#REF!-#REF!</f>
        <v>#REF!</v>
      </c>
    </row>
    <row r="37" spans="1:3" s="19" customFormat="1" ht="18.75" hidden="1">
      <c r="A37" s="71" t="s">
        <v>226</v>
      </c>
      <c r="B37" s="64" t="s">
        <v>227</v>
      </c>
      <c r="C37" s="123" t="e">
        <f>#REF!-#REF!</f>
        <v>#REF!</v>
      </c>
    </row>
    <row r="38" spans="1:3" s="19" customFormat="1" ht="18.75" hidden="1">
      <c r="A38" s="71" t="s">
        <v>228</v>
      </c>
      <c r="B38" s="64" t="s">
        <v>229</v>
      </c>
      <c r="C38" s="123" t="e">
        <f>#REF!-#REF!</f>
        <v>#REF!</v>
      </c>
    </row>
    <row r="39" spans="1:3" s="19" customFormat="1" ht="18.75">
      <c r="A39" s="71" t="s">
        <v>196</v>
      </c>
      <c r="B39" s="64" t="s">
        <v>230</v>
      </c>
      <c r="C39" s="133">
        <v>499.845888</v>
      </c>
    </row>
    <row r="40" spans="1:3" s="18" customFormat="1" ht="18">
      <c r="A40" s="71" t="s">
        <v>9</v>
      </c>
      <c r="B40" s="64" t="s">
        <v>61</v>
      </c>
      <c r="C40" s="95" t="s">
        <v>232</v>
      </c>
    </row>
    <row r="41" spans="1:3" s="18" customFormat="1" ht="18">
      <c r="A41" s="71" t="s">
        <v>87</v>
      </c>
      <c r="B41" s="64" t="s">
        <v>62</v>
      </c>
      <c r="C41" s="127">
        <f>C42</f>
        <v>2154.1999999999998</v>
      </c>
    </row>
    <row r="42" spans="1:3" s="18" customFormat="1" ht="18">
      <c r="A42" s="71" t="s">
        <v>8</v>
      </c>
      <c r="B42" s="64" t="s">
        <v>63</v>
      </c>
      <c r="C42" s="127">
        <v>2154.1999999999998</v>
      </c>
    </row>
    <row r="43" spans="1:3" s="18" customFormat="1" ht="18" hidden="1">
      <c r="A43" s="71" t="s">
        <v>88</v>
      </c>
      <c r="B43" s="64" t="s">
        <v>64</v>
      </c>
      <c r="C43" s="95"/>
    </row>
    <row r="44" spans="1:3" s="18" customFormat="1" ht="18" hidden="1">
      <c r="A44" s="71" t="s">
        <v>6</v>
      </c>
      <c r="B44" s="64" t="s">
        <v>65</v>
      </c>
      <c r="C44" s="95"/>
    </row>
    <row r="45" spans="1:3" s="18" customFormat="1" ht="18" hidden="1">
      <c r="A45" s="71" t="s">
        <v>89</v>
      </c>
      <c r="B45" s="64" t="s">
        <v>66</v>
      </c>
      <c r="C45" s="95"/>
    </row>
    <row r="46" spans="1:3" s="18" customFormat="1" ht="18" hidden="1">
      <c r="A46" s="71" t="s">
        <v>5</v>
      </c>
      <c r="B46" s="64" t="s">
        <v>67</v>
      </c>
      <c r="C46" s="95"/>
    </row>
    <row r="47" spans="1:3" s="18" customFormat="1" ht="18" hidden="1">
      <c r="A47" s="71" t="s">
        <v>4</v>
      </c>
      <c r="B47" s="64" t="s">
        <v>68</v>
      </c>
      <c r="C47" s="95"/>
    </row>
    <row r="48" spans="1:3" s="18" customFormat="1" ht="18" hidden="1">
      <c r="A48" s="71" t="s">
        <v>3</v>
      </c>
      <c r="B48" s="64" t="s">
        <v>69</v>
      </c>
      <c r="C48" s="95"/>
    </row>
    <row r="49" spans="1:3" s="18" customFormat="1" ht="18" hidden="1">
      <c r="A49" s="71" t="s">
        <v>2</v>
      </c>
      <c r="B49" s="64" t="s">
        <v>70</v>
      </c>
      <c r="C49" s="95"/>
    </row>
    <row r="50" spans="1:3" s="18" customFormat="1" ht="18">
      <c r="A50" s="71" t="s">
        <v>216</v>
      </c>
      <c r="B50" s="64" t="s">
        <v>217</v>
      </c>
      <c r="C50" s="126">
        <f>C53</f>
        <v>1364.5377000000001</v>
      </c>
    </row>
    <row r="51" spans="1:3" s="18" customFormat="1" ht="18">
      <c r="A51" s="71" t="s">
        <v>218</v>
      </c>
      <c r="B51" s="64" t="s">
        <v>219</v>
      </c>
      <c r="C51" s="95" t="s">
        <v>232</v>
      </c>
    </row>
    <row r="52" spans="1:3" s="18" customFormat="1" ht="18">
      <c r="A52" s="71" t="s">
        <v>206</v>
      </c>
      <c r="B52" s="64" t="s">
        <v>220</v>
      </c>
      <c r="C52" s="95" t="s">
        <v>232</v>
      </c>
    </row>
    <row r="53" spans="1:3" s="18" customFormat="1" ht="18">
      <c r="A53" s="71" t="s">
        <v>209</v>
      </c>
      <c r="B53" s="64" t="s">
        <v>221</v>
      </c>
      <c r="C53" s="126">
        <v>1364.5377000000001</v>
      </c>
    </row>
    <row r="54" spans="1:3" s="18" customFormat="1" ht="18">
      <c r="A54" s="37" t="s">
        <v>126</v>
      </c>
      <c r="B54" s="35" t="s">
        <v>129</v>
      </c>
      <c r="C54" s="129">
        <v>0</v>
      </c>
    </row>
    <row r="55" spans="1:3" s="18" customFormat="1" ht="18" hidden="1">
      <c r="A55" s="71" t="s">
        <v>71</v>
      </c>
      <c r="B55" s="64" t="s">
        <v>72</v>
      </c>
      <c r="C55" s="27"/>
    </row>
    <row r="56" spans="1:3" s="18" customFormat="1" ht="18" hidden="1">
      <c r="A56" s="71" t="s">
        <v>90</v>
      </c>
      <c r="B56" s="64" t="s">
        <v>91</v>
      </c>
      <c r="C56" s="27"/>
    </row>
    <row r="57" spans="1:3" s="18" customFormat="1" ht="18" hidden="1">
      <c r="A57" s="71" t="s">
        <v>7</v>
      </c>
      <c r="B57" s="64" t="s">
        <v>73</v>
      </c>
      <c r="C57" s="27"/>
    </row>
    <row r="58" spans="1:3" s="18" customFormat="1" ht="18" hidden="1">
      <c r="A58" s="71" t="s">
        <v>74</v>
      </c>
      <c r="B58" s="64" t="s">
        <v>75</v>
      </c>
      <c r="C58" s="27"/>
    </row>
    <row r="59" spans="1:3" s="18" customFormat="1" ht="18" hidden="1">
      <c r="A59" s="71" t="s">
        <v>92</v>
      </c>
      <c r="B59" s="64" t="s">
        <v>76</v>
      </c>
      <c r="C59" s="27"/>
    </row>
    <row r="60" spans="1:3" s="18" customFormat="1" ht="25.5" hidden="1">
      <c r="A60" s="71" t="s">
        <v>93</v>
      </c>
      <c r="B60" s="64" t="s">
        <v>77</v>
      </c>
      <c r="C60" s="27"/>
    </row>
    <row r="61" spans="1:3" s="18" customFormat="1" ht="25.5" hidden="1">
      <c r="A61" s="71" t="s">
        <v>78</v>
      </c>
      <c r="B61" s="64" t="s">
        <v>79</v>
      </c>
      <c r="C61" s="27"/>
    </row>
    <row r="62" spans="1:3" s="18" customFormat="1" ht="18" hidden="1">
      <c r="A62" s="71" t="s">
        <v>80</v>
      </c>
      <c r="B62" s="64" t="s">
        <v>81</v>
      </c>
      <c r="C62" s="27"/>
    </row>
    <row r="63" spans="1:3" s="18" customFormat="1" ht="18" hidden="1">
      <c r="A63" s="71" t="s">
        <v>94</v>
      </c>
      <c r="B63" s="64" t="s">
        <v>82</v>
      </c>
      <c r="C63" s="27"/>
    </row>
    <row r="64" spans="1:3" s="18" customFormat="1" ht="18">
      <c r="A64" s="72" t="s">
        <v>1</v>
      </c>
      <c r="B64" s="73"/>
      <c r="C64" s="122">
        <f>C7+C14+C27+C35+C41+C50</f>
        <v>8945.2582879999991</v>
      </c>
    </row>
    <row r="65" spans="1:3" s="18" customFormat="1" ht="18.75">
      <c r="A65" s="20"/>
      <c r="B65" s="21"/>
      <c r="C65" s="19"/>
    </row>
    <row r="66" spans="1:3" s="18" customFormat="1" ht="18"/>
    <row r="67" spans="1:3" s="18" customFormat="1" ht="18"/>
    <row r="68" spans="1:3" s="18" customFormat="1" ht="18"/>
    <row r="69" spans="1:3" s="18" customFormat="1" ht="18"/>
    <row r="70" spans="1:3" s="18" customFormat="1" ht="18"/>
    <row r="71" spans="1:3" s="18" customFormat="1" ht="18"/>
    <row r="72" spans="1:3" s="18" customFormat="1" ht="18.75">
      <c r="A72" s="20"/>
      <c r="B72" s="21"/>
      <c r="C72" s="19"/>
    </row>
    <row r="73" spans="1:3" s="18" customFormat="1" ht="18.75">
      <c r="A73" s="20"/>
      <c r="B73" s="21"/>
      <c r="C73" s="19"/>
    </row>
    <row r="74" spans="1:3" s="18" customFormat="1" ht="18.75">
      <c r="A74" s="20"/>
      <c r="B74" s="21"/>
      <c r="C74" s="19"/>
    </row>
    <row r="75" spans="1:3" s="18" customFormat="1" ht="18.75">
      <c r="A75" s="20"/>
      <c r="B75" s="21"/>
      <c r="C75" s="19"/>
    </row>
    <row r="76" spans="1:3" s="18" customFormat="1" ht="18.75">
      <c r="A76" s="20"/>
      <c r="B76" s="21"/>
      <c r="C76" s="19"/>
    </row>
    <row r="77" spans="1:3" s="18" customFormat="1" ht="18.75">
      <c r="A77" s="20"/>
      <c r="B77" s="21"/>
      <c r="C77" s="19"/>
    </row>
    <row r="78" spans="1:3" s="18" customFormat="1" ht="18.75">
      <c r="A78" s="20"/>
      <c r="B78" s="21"/>
      <c r="C78" s="19"/>
    </row>
    <row r="79" spans="1:3" s="18" customFormat="1" ht="18.75">
      <c r="A79" s="20"/>
      <c r="B79" s="21"/>
      <c r="C79" s="19"/>
    </row>
    <row r="80" spans="1:3" s="18" customFormat="1" ht="18.75">
      <c r="A80" s="20"/>
      <c r="B80" s="21"/>
      <c r="C80" s="19"/>
    </row>
    <row r="81" spans="1:6" s="18" customFormat="1" ht="18.75">
      <c r="A81" s="20"/>
      <c r="B81" s="21"/>
      <c r="C81" s="19"/>
    </row>
    <row r="82" spans="1:6" s="18" customFormat="1" ht="18.75">
      <c r="A82" s="20"/>
      <c r="B82" s="21"/>
      <c r="C82" s="19"/>
    </row>
    <row r="83" spans="1:6" s="18" customFormat="1" ht="18.75">
      <c r="A83" s="20"/>
      <c r="B83" s="21"/>
      <c r="C83" s="19"/>
    </row>
    <row r="84" spans="1:6" s="18" customFormat="1" ht="18.75">
      <c r="A84" s="20"/>
      <c r="B84" s="21"/>
      <c r="C84" s="19"/>
    </row>
    <row r="85" spans="1:6" s="18" customFormat="1" ht="18.75">
      <c r="A85" s="20"/>
      <c r="B85" s="21"/>
      <c r="C85" s="19"/>
    </row>
    <row r="86" spans="1:6" s="18" customFormat="1" ht="18.75">
      <c r="A86" s="20"/>
      <c r="B86" s="21"/>
      <c r="C86" s="19"/>
    </row>
    <row r="87" spans="1:6" s="18" customFormat="1" ht="18.75">
      <c r="A87" s="20"/>
      <c r="B87" s="21"/>
      <c r="C87" s="19"/>
    </row>
    <row r="88" spans="1:6" s="18" customFormat="1" ht="18.75">
      <c r="A88" s="20"/>
      <c r="B88" s="21"/>
      <c r="C88" s="19"/>
    </row>
    <row r="89" spans="1:6" s="18" customFormat="1" ht="18.75">
      <c r="A89" s="20"/>
      <c r="B89" s="21"/>
      <c r="C89" s="19"/>
    </row>
    <row r="90" spans="1:6" s="18" customFormat="1" ht="18.75">
      <c r="A90" s="20"/>
      <c r="B90" s="21"/>
      <c r="C90" s="19"/>
    </row>
    <row r="91" spans="1:6" s="18" customFormat="1" ht="18.75">
      <c r="A91" s="20"/>
      <c r="B91" s="21"/>
      <c r="C91" s="19"/>
    </row>
    <row r="92" spans="1:6" s="18" customFormat="1" ht="18.75">
      <c r="A92" s="20"/>
      <c r="B92" s="21"/>
      <c r="C92" s="19"/>
    </row>
    <row r="93" spans="1:6" s="18" customFormat="1" ht="18.75">
      <c r="A93" s="20"/>
      <c r="B93" s="21"/>
      <c r="C93" s="19"/>
    </row>
    <row r="94" spans="1:6" ht="18.75">
      <c r="A94" s="20"/>
      <c r="B94" s="21"/>
      <c r="C94" s="19"/>
      <c r="D94" s="18"/>
      <c r="E94" s="18"/>
      <c r="F94" s="18"/>
    </row>
    <row r="95" spans="1:6" ht="18.75">
      <c r="A95" s="20"/>
      <c r="B95" s="21"/>
      <c r="C95" s="19"/>
      <c r="D95" s="18"/>
      <c r="E95" s="18"/>
      <c r="F95" s="18"/>
    </row>
    <row r="96" spans="1:6" ht="18.75">
      <c r="A96" s="20"/>
      <c r="B96" s="21"/>
      <c r="C96" s="19"/>
      <c r="D96" s="18"/>
      <c r="E96" s="18"/>
      <c r="F96" s="18"/>
    </row>
    <row r="97" spans="1:6" ht="18.75">
      <c r="A97" s="20"/>
      <c r="B97" s="21"/>
      <c r="C97" s="19"/>
      <c r="D97" s="18"/>
      <c r="E97" s="18"/>
      <c r="F97" s="18"/>
    </row>
    <row r="98" spans="1:6">
      <c r="B98" s="17"/>
    </row>
    <row r="99" spans="1:6">
      <c r="B99" s="17"/>
    </row>
    <row r="100" spans="1:6">
      <c r="B100" s="17"/>
    </row>
    <row r="101" spans="1:6">
      <c r="B101" s="17"/>
    </row>
    <row r="102" spans="1:6">
      <c r="B102" s="17"/>
    </row>
    <row r="103" spans="1:6">
      <c r="B103" s="17"/>
    </row>
    <row r="104" spans="1:6">
      <c r="B104" s="17"/>
    </row>
    <row r="105" spans="1:6">
      <c r="B105" s="17"/>
    </row>
    <row r="106" spans="1:6">
      <c r="B106" s="17"/>
    </row>
    <row r="107" spans="1:6">
      <c r="B107" s="17"/>
    </row>
    <row r="108" spans="1:6">
      <c r="B108" s="17"/>
    </row>
    <row r="109" spans="1:6">
      <c r="B109" s="17"/>
    </row>
    <row r="110" spans="1:6">
      <c r="B110" s="17"/>
    </row>
    <row r="111" spans="1:6">
      <c r="B111" s="17"/>
    </row>
    <row r="112" spans="1:6">
      <c r="B112" s="17"/>
    </row>
    <row r="113" spans="2:2">
      <c r="B113" s="17"/>
    </row>
    <row r="114" spans="2:2">
      <c r="B114" s="17"/>
    </row>
    <row r="115" spans="2:2">
      <c r="B115" s="17"/>
    </row>
    <row r="116" spans="2:2">
      <c r="B116" s="17"/>
    </row>
    <row r="117" spans="2:2">
      <c r="B117" s="17"/>
    </row>
    <row r="118" spans="2:2">
      <c r="B118" s="17"/>
    </row>
    <row r="119" spans="2:2">
      <c r="B119" s="17"/>
    </row>
    <row r="120" spans="2:2">
      <c r="B120" s="17"/>
    </row>
  </sheetData>
  <mergeCells count="2">
    <mergeCell ref="A3:C3"/>
    <mergeCell ref="B1:C1"/>
  </mergeCells>
  <pageMargins left="0.74803149606299213" right="0.39370078740157483" top="0.27559055118110237" bottom="0.19685039370078741" header="0.27559055118110237" footer="0.27559055118110237"/>
  <pageSetup paperSize="9" scale="72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L100"/>
  <sheetViews>
    <sheetView topLeftCell="A22" workbookViewId="0">
      <selection activeCell="F35" sqref="F35"/>
    </sheetView>
  </sheetViews>
  <sheetFormatPr defaultColWidth="36" defaultRowHeight="12.75"/>
  <cols>
    <col min="1" max="1" width="57.7109375" style="9" customWidth="1"/>
    <col min="2" max="2" width="8.42578125" style="9" customWidth="1"/>
    <col min="3" max="3" width="7.42578125" style="11" customWidth="1"/>
    <col min="4" max="4" width="6.7109375" style="11" customWidth="1"/>
    <col min="5" max="5" width="16.42578125" style="11" customWidth="1"/>
    <col min="6" max="6" width="8.85546875" style="11" customWidth="1"/>
    <col min="7" max="7" width="10.7109375" style="11" hidden="1" customWidth="1"/>
    <col min="8" max="8" width="15.42578125" style="61" hidden="1" customWidth="1"/>
    <col min="9" max="9" width="17.7109375" style="61" customWidth="1"/>
    <col min="10" max="10" width="9.140625" style="12" hidden="1" customWidth="1"/>
    <col min="11" max="253" width="9.140625" style="12" customWidth="1"/>
    <col min="254" max="254" width="3.5703125" style="12" customWidth="1"/>
    <col min="255" max="16384" width="36" style="12"/>
  </cols>
  <sheetData>
    <row r="1" spans="1:12" ht="132.75" customHeight="1">
      <c r="A1" s="5"/>
      <c r="B1" s="5"/>
      <c r="C1" s="5"/>
      <c r="F1" s="135" t="s">
        <v>256</v>
      </c>
      <c r="G1" s="135"/>
      <c r="H1" s="135"/>
      <c r="I1" s="135"/>
      <c r="J1" s="135"/>
      <c r="K1" s="136"/>
      <c r="L1" s="136"/>
    </row>
    <row r="2" spans="1:12" ht="16.5" customHeight="1">
      <c r="B2" s="10"/>
      <c r="G2" s="38"/>
      <c r="H2" s="39"/>
      <c r="I2" s="39"/>
    </row>
    <row r="3" spans="1:12" s="14" customFormat="1" ht="47.25" customHeight="1">
      <c r="A3" s="137" t="s">
        <v>235</v>
      </c>
      <c r="B3" s="137"/>
      <c r="C3" s="137"/>
      <c r="D3" s="137"/>
      <c r="E3" s="137"/>
      <c r="F3" s="137"/>
      <c r="G3" s="137"/>
      <c r="H3" s="137"/>
      <c r="I3" s="40"/>
    </row>
    <row r="4" spans="1:12" s="13" customFormat="1" ht="15.75">
      <c r="A4" s="41"/>
      <c r="B4" s="41"/>
      <c r="C4" s="41"/>
      <c r="D4" s="41"/>
      <c r="E4" s="42"/>
      <c r="F4" s="43"/>
      <c r="G4" s="43"/>
      <c r="H4" s="43"/>
      <c r="I4" s="74" t="s">
        <v>162</v>
      </c>
    </row>
    <row r="5" spans="1:12" s="24" customFormat="1" ht="81.75" customHeight="1">
      <c r="A5" s="29" t="s">
        <v>28</v>
      </c>
      <c r="B5" s="29"/>
      <c r="C5" s="30" t="s">
        <v>97</v>
      </c>
      <c r="D5" s="30" t="s">
        <v>98</v>
      </c>
      <c r="E5" s="30" t="s">
        <v>99</v>
      </c>
      <c r="F5" s="30" t="s">
        <v>100</v>
      </c>
      <c r="G5" s="31" t="s">
        <v>0</v>
      </c>
      <c r="H5" s="44" t="s">
        <v>203</v>
      </c>
      <c r="I5" s="46" t="s">
        <v>186</v>
      </c>
    </row>
    <row r="6" spans="1:12" s="23" customFormat="1">
      <c r="A6" s="45">
        <v>1</v>
      </c>
      <c r="B6" s="45">
        <v>2</v>
      </c>
      <c r="C6" s="30" t="s">
        <v>29</v>
      </c>
      <c r="D6" s="30" t="s">
        <v>30</v>
      </c>
      <c r="E6" s="30" t="s">
        <v>31</v>
      </c>
      <c r="F6" s="30" t="s">
        <v>32</v>
      </c>
      <c r="G6" s="45">
        <v>7</v>
      </c>
      <c r="H6" s="46">
        <v>8</v>
      </c>
      <c r="I6" s="75">
        <v>7</v>
      </c>
    </row>
    <row r="7" spans="1:12" s="13" customFormat="1">
      <c r="A7" s="108" t="s">
        <v>101</v>
      </c>
      <c r="B7" s="109" t="s">
        <v>102</v>
      </c>
      <c r="C7" s="109" t="s">
        <v>103</v>
      </c>
      <c r="D7" s="109"/>
      <c r="E7" s="109"/>
      <c r="F7" s="110"/>
      <c r="G7" s="111" t="e">
        <f>G8+G27+G38</f>
        <v>#REF!</v>
      </c>
      <c r="H7" s="121" t="e">
        <f>H8+H14+H27+H38</f>
        <v>#REF!</v>
      </c>
      <c r="I7" s="121">
        <f>I8+I14+I20+I24+I38</f>
        <v>2008.1025</v>
      </c>
    </row>
    <row r="8" spans="1:12" s="15" customFormat="1" ht="34.5" customHeight="1">
      <c r="A8" s="33" t="s">
        <v>104</v>
      </c>
      <c r="B8" s="30" t="s">
        <v>102</v>
      </c>
      <c r="C8" s="30" t="s">
        <v>103</v>
      </c>
      <c r="D8" s="30" t="s">
        <v>105</v>
      </c>
      <c r="E8" s="30"/>
      <c r="F8" s="31"/>
      <c r="G8" s="32" t="e">
        <f>#REF!+G9</f>
        <v>#REF!</v>
      </c>
      <c r="H8" s="44">
        <f>H9</f>
        <v>886.26</v>
      </c>
      <c r="I8" s="44">
        <f>I9</f>
        <v>787.05250000000001</v>
      </c>
    </row>
    <row r="9" spans="1:12" s="13" customFormat="1" ht="50.25" customHeight="1">
      <c r="A9" s="34" t="s">
        <v>173</v>
      </c>
      <c r="B9" s="35" t="s">
        <v>102</v>
      </c>
      <c r="C9" s="35" t="s">
        <v>103</v>
      </c>
      <c r="D9" s="35" t="s">
        <v>105</v>
      </c>
      <c r="E9" s="35" t="s">
        <v>132</v>
      </c>
      <c r="F9" s="35"/>
      <c r="G9" s="32">
        <f>G10</f>
        <v>500</v>
      </c>
      <c r="H9" s="44">
        <f>H10</f>
        <v>886.26</v>
      </c>
      <c r="I9" s="44">
        <f>I10</f>
        <v>787.05250000000001</v>
      </c>
    </row>
    <row r="10" spans="1:12" s="13" customFormat="1" ht="17.25" customHeight="1">
      <c r="A10" s="34" t="s">
        <v>108</v>
      </c>
      <c r="B10" s="35" t="s">
        <v>102</v>
      </c>
      <c r="C10" s="35" t="s">
        <v>103</v>
      </c>
      <c r="D10" s="35" t="s">
        <v>105</v>
      </c>
      <c r="E10" s="35" t="s">
        <v>137</v>
      </c>
      <c r="F10" s="35"/>
      <c r="G10" s="32">
        <f>G12+G13</f>
        <v>500</v>
      </c>
      <c r="H10" s="44">
        <f>H12+H13</f>
        <v>886.26</v>
      </c>
      <c r="I10" s="44">
        <f>I12+I13</f>
        <v>787.05250000000001</v>
      </c>
    </row>
    <row r="11" spans="1:12" s="13" customFormat="1" ht="25.5">
      <c r="A11" s="34" t="s">
        <v>174</v>
      </c>
      <c r="B11" s="35" t="s">
        <v>102</v>
      </c>
      <c r="C11" s="35" t="s">
        <v>103</v>
      </c>
      <c r="D11" s="35" t="s">
        <v>105</v>
      </c>
      <c r="E11" s="35" t="s">
        <v>138</v>
      </c>
      <c r="F11" s="35"/>
      <c r="G11" s="48"/>
      <c r="H11" s="44">
        <f>H12+H13</f>
        <v>886.26</v>
      </c>
      <c r="I11" s="44">
        <f>I12+I13</f>
        <v>787.05250000000001</v>
      </c>
    </row>
    <row r="12" spans="1:12" s="13" customFormat="1">
      <c r="A12" s="34" t="s">
        <v>139</v>
      </c>
      <c r="B12" s="35" t="s">
        <v>102</v>
      </c>
      <c r="C12" s="35" t="s">
        <v>103</v>
      </c>
      <c r="D12" s="35" t="s">
        <v>105</v>
      </c>
      <c r="E12" s="35" t="s">
        <v>138</v>
      </c>
      <c r="F12" s="35" t="s">
        <v>107</v>
      </c>
      <c r="G12" s="48">
        <v>500</v>
      </c>
      <c r="H12" s="44">
        <v>712.13</v>
      </c>
      <c r="I12" s="44">
        <v>604.49350000000004</v>
      </c>
      <c r="L12" s="12"/>
    </row>
    <row r="13" spans="1:12" s="13" customFormat="1">
      <c r="A13" s="34" t="s">
        <v>140</v>
      </c>
      <c r="B13" s="35" t="s">
        <v>102</v>
      </c>
      <c r="C13" s="35" t="s">
        <v>103</v>
      </c>
      <c r="D13" s="35" t="s">
        <v>105</v>
      </c>
      <c r="E13" s="35" t="s">
        <v>138</v>
      </c>
      <c r="F13" s="35" t="s">
        <v>133</v>
      </c>
      <c r="G13" s="48"/>
      <c r="H13" s="44">
        <v>174.13</v>
      </c>
      <c r="I13" s="44">
        <v>182.559</v>
      </c>
      <c r="L13" s="12"/>
    </row>
    <row r="14" spans="1:12" s="25" customFormat="1" ht="38.25">
      <c r="A14" s="49" t="s">
        <v>24</v>
      </c>
      <c r="B14" s="35" t="s">
        <v>102</v>
      </c>
      <c r="C14" s="50" t="s">
        <v>109</v>
      </c>
      <c r="D14" s="50" t="s">
        <v>110</v>
      </c>
      <c r="E14" s="50"/>
      <c r="F14" s="50"/>
      <c r="G14" s="32"/>
      <c r="H14" s="44">
        <f t="shared" ref="H14:I16" si="0">H15</f>
        <v>753.35</v>
      </c>
      <c r="I14" s="44">
        <f t="shared" si="0"/>
        <v>787.05</v>
      </c>
      <c r="J14" s="13"/>
    </row>
    <row r="15" spans="1:12" s="25" customFormat="1" ht="42.75" customHeight="1">
      <c r="A15" s="49" t="s">
        <v>175</v>
      </c>
      <c r="B15" s="35" t="s">
        <v>102</v>
      </c>
      <c r="C15" s="52" t="s">
        <v>103</v>
      </c>
      <c r="D15" s="52" t="s">
        <v>110</v>
      </c>
      <c r="E15" s="53" t="s">
        <v>132</v>
      </c>
      <c r="F15" s="36"/>
      <c r="G15" s="32"/>
      <c r="H15" s="44">
        <f t="shared" si="0"/>
        <v>753.35</v>
      </c>
      <c r="I15" s="44">
        <f t="shared" si="0"/>
        <v>787.05</v>
      </c>
      <c r="J15" s="13"/>
    </row>
    <row r="16" spans="1:12" s="25" customFormat="1" ht="30" customHeight="1">
      <c r="A16" s="51" t="s">
        <v>111</v>
      </c>
      <c r="B16" s="35" t="s">
        <v>102</v>
      </c>
      <c r="C16" s="52" t="s">
        <v>103</v>
      </c>
      <c r="D16" s="52" t="s">
        <v>110</v>
      </c>
      <c r="E16" s="53" t="s">
        <v>137</v>
      </c>
      <c r="F16" s="36"/>
      <c r="G16" s="32"/>
      <c r="H16" s="44">
        <f t="shared" si="0"/>
        <v>753.35</v>
      </c>
      <c r="I16" s="44">
        <f t="shared" si="0"/>
        <v>787.05</v>
      </c>
      <c r="J16" s="13"/>
    </row>
    <row r="17" spans="1:10" s="25" customFormat="1" ht="40.5" customHeight="1">
      <c r="A17" s="51" t="s">
        <v>176</v>
      </c>
      <c r="B17" s="35" t="s">
        <v>102</v>
      </c>
      <c r="C17" s="52" t="s">
        <v>103</v>
      </c>
      <c r="D17" s="52" t="s">
        <v>110</v>
      </c>
      <c r="E17" s="53" t="s">
        <v>137</v>
      </c>
      <c r="F17" s="36"/>
      <c r="G17" s="32"/>
      <c r="H17" s="44">
        <f>H18+H19</f>
        <v>753.35</v>
      </c>
      <c r="I17" s="44">
        <f>I18+I19</f>
        <v>787.05</v>
      </c>
      <c r="J17" s="13"/>
    </row>
    <row r="18" spans="1:10" s="25" customFormat="1" ht="40.5" customHeight="1">
      <c r="A18" s="51" t="s">
        <v>139</v>
      </c>
      <c r="B18" s="35" t="s">
        <v>102</v>
      </c>
      <c r="C18" s="52" t="s">
        <v>103</v>
      </c>
      <c r="D18" s="52" t="s">
        <v>110</v>
      </c>
      <c r="E18" s="53" t="s">
        <v>160</v>
      </c>
      <c r="F18" s="36" t="s">
        <v>107</v>
      </c>
      <c r="G18" s="32"/>
      <c r="H18" s="44">
        <v>578.61</v>
      </c>
      <c r="I18" s="44">
        <v>604.49</v>
      </c>
      <c r="J18" s="13"/>
    </row>
    <row r="19" spans="1:10" s="25" customFormat="1" ht="40.5" customHeight="1">
      <c r="A19" s="51" t="s">
        <v>161</v>
      </c>
      <c r="B19" s="35" t="s">
        <v>102</v>
      </c>
      <c r="C19" s="52" t="s">
        <v>103</v>
      </c>
      <c r="D19" s="52" t="s">
        <v>110</v>
      </c>
      <c r="E19" s="53" t="s">
        <v>160</v>
      </c>
      <c r="F19" s="36" t="s">
        <v>133</v>
      </c>
      <c r="G19" s="32"/>
      <c r="H19" s="44">
        <v>174.74</v>
      </c>
      <c r="I19" s="44">
        <v>182.56</v>
      </c>
      <c r="J19" s="13"/>
    </row>
    <row r="20" spans="1:10" s="25" customFormat="1" ht="40.5" customHeight="1">
      <c r="A20" s="51" t="s">
        <v>141</v>
      </c>
      <c r="B20" s="35" t="s">
        <v>102</v>
      </c>
      <c r="C20" s="52" t="s">
        <v>103</v>
      </c>
      <c r="D20" s="52" t="s">
        <v>113</v>
      </c>
      <c r="E20" s="53"/>
      <c r="F20" s="36"/>
      <c r="G20" s="32"/>
      <c r="H20" s="44"/>
      <c r="I20" s="44">
        <v>25</v>
      </c>
      <c r="J20" s="13"/>
    </row>
    <row r="21" spans="1:10" s="25" customFormat="1" ht="40.5" customHeight="1">
      <c r="A21" s="51" t="s">
        <v>179</v>
      </c>
      <c r="B21" s="35" t="s">
        <v>102</v>
      </c>
      <c r="C21" s="52" t="s">
        <v>103</v>
      </c>
      <c r="D21" s="52" t="s">
        <v>113</v>
      </c>
      <c r="E21" s="53" t="s">
        <v>239</v>
      </c>
      <c r="F21" s="36"/>
      <c r="G21" s="32"/>
      <c r="H21" s="44"/>
      <c r="I21" s="44">
        <v>25</v>
      </c>
      <c r="J21" s="13"/>
    </row>
    <row r="22" spans="1:10" s="25" customFormat="1" ht="40.5" customHeight="1">
      <c r="A22" s="51" t="s">
        <v>116</v>
      </c>
      <c r="B22" s="35" t="s">
        <v>102</v>
      </c>
      <c r="C22" s="52" t="s">
        <v>103</v>
      </c>
      <c r="D22" s="52" t="s">
        <v>113</v>
      </c>
      <c r="E22" s="53" t="s">
        <v>239</v>
      </c>
      <c r="F22" s="36" t="s">
        <v>117</v>
      </c>
      <c r="G22" s="32"/>
      <c r="H22" s="44"/>
      <c r="I22" s="44">
        <v>25</v>
      </c>
      <c r="J22" s="13"/>
    </row>
    <row r="23" spans="1:10" s="25" customFormat="1" ht="40.5" hidden="1" customHeight="1">
      <c r="A23" s="51"/>
      <c r="B23" s="35" t="s">
        <v>102</v>
      </c>
      <c r="C23" s="52" t="s">
        <v>103</v>
      </c>
      <c r="D23" s="52" t="s">
        <v>113</v>
      </c>
      <c r="E23" s="53" t="s">
        <v>254</v>
      </c>
      <c r="F23" s="36" t="s">
        <v>253</v>
      </c>
      <c r="G23" s="32"/>
      <c r="H23" s="44"/>
      <c r="I23" s="44"/>
      <c r="J23" s="13"/>
    </row>
    <row r="24" spans="1:10" s="25" customFormat="1" ht="40.5" customHeight="1">
      <c r="A24" s="51" t="s">
        <v>249</v>
      </c>
      <c r="B24" s="35" t="s">
        <v>102</v>
      </c>
      <c r="C24" s="52" t="s">
        <v>103</v>
      </c>
      <c r="D24" s="52" t="s">
        <v>195</v>
      </c>
      <c r="E24" s="53"/>
      <c r="F24" s="36"/>
      <c r="G24" s="32"/>
      <c r="H24" s="44"/>
      <c r="I24" s="44">
        <v>400</v>
      </c>
      <c r="J24" s="13"/>
    </row>
    <row r="25" spans="1:10" s="25" customFormat="1" ht="40.5" customHeight="1">
      <c r="A25" s="51" t="s">
        <v>250</v>
      </c>
      <c r="B25" s="35" t="s">
        <v>102</v>
      </c>
      <c r="C25" s="52" t="s">
        <v>103</v>
      </c>
      <c r="D25" s="52" t="s">
        <v>195</v>
      </c>
      <c r="E25" s="53" t="s">
        <v>251</v>
      </c>
      <c r="F25" s="36"/>
      <c r="G25" s="32"/>
      <c r="H25" s="44"/>
      <c r="I25" s="44">
        <v>400</v>
      </c>
      <c r="J25" s="13"/>
    </row>
    <row r="26" spans="1:10" s="25" customFormat="1" ht="40.5" customHeight="1">
      <c r="A26" s="51" t="s">
        <v>250</v>
      </c>
      <c r="B26" s="35" t="s">
        <v>102</v>
      </c>
      <c r="C26" s="52" t="s">
        <v>103</v>
      </c>
      <c r="D26" s="52" t="s">
        <v>195</v>
      </c>
      <c r="E26" s="53" t="s">
        <v>251</v>
      </c>
      <c r="F26" s="36" t="s">
        <v>252</v>
      </c>
      <c r="G26" s="32"/>
      <c r="H26" s="44"/>
      <c r="I26" s="44">
        <v>400</v>
      </c>
      <c r="J26" s="13"/>
    </row>
    <row r="27" spans="1:10" s="25" customFormat="1" ht="54" customHeight="1">
      <c r="A27" s="34" t="s">
        <v>238</v>
      </c>
      <c r="B27" s="35" t="s">
        <v>102</v>
      </c>
      <c r="C27" s="35" t="s">
        <v>103</v>
      </c>
      <c r="D27" s="35" t="s">
        <v>237</v>
      </c>
      <c r="E27" s="35"/>
      <c r="F27" s="35"/>
      <c r="G27" s="32" t="e">
        <f>#REF!+#REF!</f>
        <v>#REF!</v>
      </c>
      <c r="H27" s="44" t="e">
        <f>H28</f>
        <v>#REF!</v>
      </c>
      <c r="I27" s="44">
        <f>I28</f>
        <v>2706.67832</v>
      </c>
    </row>
    <row r="28" spans="1:10" ht="35.25" hidden="1" customHeight="1">
      <c r="A28" s="34" t="s">
        <v>238</v>
      </c>
      <c r="B28" s="35" t="s">
        <v>102</v>
      </c>
      <c r="C28" s="35" t="s">
        <v>103</v>
      </c>
      <c r="D28" s="35" t="s">
        <v>237</v>
      </c>
      <c r="E28" s="35" t="s">
        <v>243</v>
      </c>
      <c r="F28" s="35"/>
      <c r="G28" s="48"/>
      <c r="H28" s="44" t="e">
        <f>H29</f>
        <v>#REF!</v>
      </c>
      <c r="I28" s="44">
        <f>I29</f>
        <v>2706.67832</v>
      </c>
    </row>
    <row r="29" spans="1:10" ht="51">
      <c r="A29" s="34" t="s">
        <v>177</v>
      </c>
      <c r="B29" s="35" t="s">
        <v>102</v>
      </c>
      <c r="C29" s="35" t="s">
        <v>103</v>
      </c>
      <c r="D29" s="35" t="s">
        <v>237</v>
      </c>
      <c r="E29" s="35" t="s">
        <v>245</v>
      </c>
      <c r="F29" s="35"/>
      <c r="G29" s="48"/>
      <c r="H29" s="44" t="e">
        <f>H30+H33</f>
        <v>#REF!</v>
      </c>
      <c r="I29" s="44">
        <f>I30+I33+I36</f>
        <v>2706.67832</v>
      </c>
    </row>
    <row r="30" spans="1:10" ht="25.5">
      <c r="A30" s="55" t="s">
        <v>178</v>
      </c>
      <c r="B30" s="35" t="s">
        <v>102</v>
      </c>
      <c r="C30" s="35" t="s">
        <v>103</v>
      </c>
      <c r="D30" s="35" t="s">
        <v>237</v>
      </c>
      <c r="E30" s="35" t="s">
        <v>243</v>
      </c>
      <c r="F30" s="35"/>
      <c r="G30" s="48"/>
      <c r="H30" s="44">
        <f>H31+H32</f>
        <v>1401.06</v>
      </c>
      <c r="I30" s="44">
        <f>I31+I32</f>
        <v>2332.00362</v>
      </c>
    </row>
    <row r="31" spans="1:10">
      <c r="A31" s="55" t="s">
        <v>240</v>
      </c>
      <c r="B31" s="35" t="s">
        <v>102</v>
      </c>
      <c r="C31" s="35" t="s">
        <v>103</v>
      </c>
      <c r="D31" s="35" t="s">
        <v>237</v>
      </c>
      <c r="E31" s="35" t="s">
        <v>243</v>
      </c>
      <c r="F31" s="56" t="s">
        <v>120</v>
      </c>
      <c r="G31" s="48"/>
      <c r="H31" s="44">
        <v>1076.08</v>
      </c>
      <c r="I31" s="44">
        <f>1909.512-118.419</f>
        <v>1791.0929999999998</v>
      </c>
    </row>
    <row r="32" spans="1:10">
      <c r="A32" s="55" t="s">
        <v>241</v>
      </c>
      <c r="B32" s="35" t="s">
        <v>102</v>
      </c>
      <c r="C32" s="35" t="s">
        <v>103</v>
      </c>
      <c r="D32" s="35" t="s">
        <v>237</v>
      </c>
      <c r="E32" s="35" t="s">
        <v>243</v>
      </c>
      <c r="F32" s="56" t="s">
        <v>135</v>
      </c>
      <c r="G32" s="48"/>
      <c r="H32" s="44">
        <v>324.98</v>
      </c>
      <c r="I32" s="44">
        <f>576.67262-35.762</f>
        <v>540.91062000000011</v>
      </c>
    </row>
    <row r="33" spans="1:10" ht="25.5">
      <c r="A33" s="55" t="s">
        <v>179</v>
      </c>
      <c r="B33" s="35" t="s">
        <v>102</v>
      </c>
      <c r="C33" s="35" t="s">
        <v>103</v>
      </c>
      <c r="D33" s="35" t="s">
        <v>237</v>
      </c>
      <c r="E33" s="35" t="s">
        <v>243</v>
      </c>
      <c r="F33" s="35"/>
      <c r="G33" s="48"/>
      <c r="H33" s="44" t="e">
        <f>#REF!+#REF!+H34+H35+H36+H37</f>
        <v>#REF!</v>
      </c>
      <c r="I33" s="44">
        <f>I34</f>
        <v>374.67469999999997</v>
      </c>
    </row>
    <row r="34" spans="1:10">
      <c r="A34" s="55" t="s">
        <v>242</v>
      </c>
      <c r="B34" s="35" t="s">
        <v>102</v>
      </c>
      <c r="C34" s="35" t="s">
        <v>103</v>
      </c>
      <c r="D34" s="35" t="s">
        <v>237</v>
      </c>
      <c r="E34" s="35" t="s">
        <v>244</v>
      </c>
      <c r="F34" s="57">
        <v>244</v>
      </c>
      <c r="G34" s="48"/>
      <c r="H34" s="44"/>
      <c r="I34" s="44">
        <v>374.67469999999997</v>
      </c>
    </row>
    <row r="35" spans="1:10" ht="76.5">
      <c r="A35" s="55" t="s">
        <v>144</v>
      </c>
      <c r="B35" s="35" t="s">
        <v>102</v>
      </c>
      <c r="C35" s="35" t="s">
        <v>103</v>
      </c>
      <c r="D35" s="35" t="s">
        <v>237</v>
      </c>
      <c r="E35" s="35" t="s">
        <v>244</v>
      </c>
      <c r="F35" s="56" t="s">
        <v>145</v>
      </c>
      <c r="G35" s="48"/>
      <c r="H35" s="44"/>
      <c r="I35" s="44"/>
    </row>
    <row r="36" spans="1:10">
      <c r="A36" s="55" t="s">
        <v>116</v>
      </c>
      <c r="B36" s="35" t="s">
        <v>102</v>
      </c>
      <c r="C36" s="35" t="s">
        <v>103</v>
      </c>
      <c r="D36" s="35" t="s">
        <v>237</v>
      </c>
      <c r="E36" s="35" t="s">
        <v>244</v>
      </c>
      <c r="F36" s="56" t="s">
        <v>117</v>
      </c>
      <c r="G36" s="48"/>
      <c r="H36" s="44"/>
      <c r="I36" s="44"/>
    </row>
    <row r="37" spans="1:10">
      <c r="A37" s="55" t="s">
        <v>146</v>
      </c>
      <c r="B37" s="35" t="s">
        <v>102</v>
      </c>
      <c r="C37" s="35" t="s">
        <v>103</v>
      </c>
      <c r="D37" s="35" t="s">
        <v>237</v>
      </c>
      <c r="E37" s="35" t="s">
        <v>244</v>
      </c>
      <c r="F37" s="56" t="s">
        <v>118</v>
      </c>
      <c r="G37" s="48"/>
      <c r="H37" s="44"/>
      <c r="I37" s="44"/>
    </row>
    <row r="38" spans="1:10">
      <c r="A38" s="47" t="s">
        <v>22</v>
      </c>
      <c r="B38" s="35" t="s">
        <v>102</v>
      </c>
      <c r="C38" s="35" t="s">
        <v>103</v>
      </c>
      <c r="D38" s="35"/>
      <c r="E38" s="35"/>
      <c r="F38" s="35"/>
      <c r="G38" s="32" t="e">
        <f>#REF!</f>
        <v>#REF!</v>
      </c>
      <c r="H38" s="44">
        <f>H39</f>
        <v>9</v>
      </c>
      <c r="I38" s="44">
        <f>I39</f>
        <v>9</v>
      </c>
    </row>
    <row r="39" spans="1:10" ht="38.25">
      <c r="A39" s="47" t="s">
        <v>147</v>
      </c>
      <c r="B39" s="35" t="s">
        <v>102</v>
      </c>
      <c r="C39" s="35" t="s">
        <v>103</v>
      </c>
      <c r="D39" s="35" t="s">
        <v>119</v>
      </c>
      <c r="E39" s="35" t="s">
        <v>148</v>
      </c>
      <c r="F39" s="35"/>
      <c r="G39" s="32"/>
      <c r="H39" s="44">
        <f>H40</f>
        <v>9</v>
      </c>
      <c r="I39" s="44">
        <f>I40</f>
        <v>9</v>
      </c>
    </row>
    <row r="40" spans="1:10" ht="25.5">
      <c r="A40" s="58" t="s">
        <v>121</v>
      </c>
      <c r="B40" s="35" t="s">
        <v>102</v>
      </c>
      <c r="C40" s="35" t="s">
        <v>103</v>
      </c>
      <c r="D40" s="35" t="s">
        <v>119</v>
      </c>
      <c r="E40" s="35" t="s">
        <v>148</v>
      </c>
      <c r="F40" s="30" t="s">
        <v>115</v>
      </c>
      <c r="G40" s="32"/>
      <c r="H40" s="44">
        <v>9</v>
      </c>
      <c r="I40" s="44">
        <v>9</v>
      </c>
      <c r="J40" s="12" t="s">
        <v>149</v>
      </c>
    </row>
    <row r="41" spans="1:10">
      <c r="A41" s="47" t="s">
        <v>128</v>
      </c>
      <c r="B41" s="35" t="s">
        <v>102</v>
      </c>
      <c r="C41" s="35" t="s">
        <v>105</v>
      </c>
      <c r="D41" s="35"/>
      <c r="E41" s="35"/>
      <c r="F41" s="35"/>
      <c r="G41" s="32" t="e">
        <f>G42</f>
        <v>#REF!</v>
      </c>
      <c r="H41" s="44">
        <f>H42</f>
        <v>108.1</v>
      </c>
      <c r="I41" s="113">
        <f>I42</f>
        <v>209.9</v>
      </c>
    </row>
    <row r="42" spans="1:10">
      <c r="A42" s="47" t="s">
        <v>37</v>
      </c>
      <c r="B42" s="35" t="s">
        <v>102</v>
      </c>
      <c r="C42" s="35" t="s">
        <v>105</v>
      </c>
      <c r="D42" s="35" t="s">
        <v>110</v>
      </c>
      <c r="E42" s="35"/>
      <c r="F42" s="35"/>
      <c r="G42" s="32" t="e">
        <f>#REF!+#REF!</f>
        <v>#REF!</v>
      </c>
      <c r="H42" s="44">
        <f>H43</f>
        <v>108.1</v>
      </c>
      <c r="I42" s="44">
        <f>I43</f>
        <v>209.9</v>
      </c>
    </row>
    <row r="43" spans="1:10" ht="63.75">
      <c r="A43" s="58" t="s">
        <v>180</v>
      </c>
      <c r="B43" s="35" t="s">
        <v>102</v>
      </c>
      <c r="C43" s="35" t="s">
        <v>105</v>
      </c>
      <c r="D43" s="35" t="s">
        <v>110</v>
      </c>
      <c r="E43" s="35" t="s">
        <v>150</v>
      </c>
      <c r="F43" s="35"/>
      <c r="G43" s="48"/>
      <c r="H43" s="44">
        <f>H44+H45+H46</f>
        <v>108.1</v>
      </c>
      <c r="I43" s="44">
        <f>I44+I45</f>
        <v>209.9</v>
      </c>
    </row>
    <row r="44" spans="1:10">
      <c r="A44" s="55" t="s">
        <v>139</v>
      </c>
      <c r="B44" s="35" t="s">
        <v>102</v>
      </c>
      <c r="C44" s="35" t="s">
        <v>105</v>
      </c>
      <c r="D44" s="35" t="s">
        <v>110</v>
      </c>
      <c r="E44" s="35" t="s">
        <v>150</v>
      </c>
      <c r="F44" s="56" t="s">
        <v>107</v>
      </c>
      <c r="G44" s="48"/>
      <c r="H44" s="44">
        <v>83</v>
      </c>
      <c r="I44" s="44">
        <v>160.9</v>
      </c>
      <c r="J44" s="12" t="s">
        <v>151</v>
      </c>
    </row>
    <row r="45" spans="1:10" ht="38.25">
      <c r="A45" s="55" t="s">
        <v>142</v>
      </c>
      <c r="B45" s="35" t="s">
        <v>102</v>
      </c>
      <c r="C45" s="35" t="s">
        <v>105</v>
      </c>
      <c r="D45" s="35" t="s">
        <v>110</v>
      </c>
      <c r="E45" s="35" t="s">
        <v>150</v>
      </c>
      <c r="F45" s="56" t="s">
        <v>133</v>
      </c>
      <c r="G45" s="48"/>
      <c r="H45" s="44">
        <v>25.1</v>
      </c>
      <c r="I45" s="44">
        <v>49</v>
      </c>
      <c r="J45" s="12" t="s">
        <v>151</v>
      </c>
    </row>
    <row r="46" spans="1:10" ht="25.5">
      <c r="A46" s="58" t="s">
        <v>121</v>
      </c>
      <c r="B46" s="35" t="s">
        <v>102</v>
      </c>
      <c r="C46" s="35" t="s">
        <v>105</v>
      </c>
      <c r="D46" s="35" t="s">
        <v>110</v>
      </c>
      <c r="E46" s="35" t="s">
        <v>150</v>
      </c>
      <c r="F46" s="35" t="s">
        <v>115</v>
      </c>
      <c r="G46" s="48"/>
      <c r="H46" s="44"/>
      <c r="I46" s="44"/>
      <c r="J46" s="12" t="s">
        <v>151</v>
      </c>
    </row>
    <row r="47" spans="1:10">
      <c r="A47" s="28" t="s">
        <v>187</v>
      </c>
      <c r="B47" s="35" t="s">
        <v>102</v>
      </c>
      <c r="C47" s="35" t="s">
        <v>110</v>
      </c>
      <c r="D47" s="35"/>
      <c r="E47" s="35"/>
      <c r="F47" s="35"/>
      <c r="G47" s="48"/>
      <c r="H47" s="44">
        <f>H48</f>
        <v>1</v>
      </c>
      <c r="I47" s="44">
        <f>I48</f>
        <v>2</v>
      </c>
    </row>
    <row r="48" spans="1:10">
      <c r="A48" s="124" t="s">
        <v>188</v>
      </c>
      <c r="B48" s="35" t="s">
        <v>102</v>
      </c>
      <c r="C48" s="35" t="s">
        <v>110</v>
      </c>
      <c r="D48" s="35" t="s">
        <v>189</v>
      </c>
      <c r="E48" s="35"/>
      <c r="F48" s="35"/>
      <c r="G48" s="48"/>
      <c r="H48" s="44">
        <f>H49</f>
        <v>1</v>
      </c>
      <c r="I48" s="44">
        <f>I49</f>
        <v>2</v>
      </c>
    </row>
    <row r="49" spans="1:9">
      <c r="A49" s="27" t="s">
        <v>190</v>
      </c>
      <c r="B49" s="35" t="s">
        <v>102</v>
      </c>
      <c r="C49" s="35" t="s">
        <v>110</v>
      </c>
      <c r="D49" s="35" t="s">
        <v>189</v>
      </c>
      <c r="E49" s="35" t="s">
        <v>191</v>
      </c>
      <c r="F49" s="125" t="s">
        <v>115</v>
      </c>
      <c r="G49" s="48"/>
      <c r="H49" s="44">
        <v>1</v>
      </c>
      <c r="I49" s="44">
        <v>2</v>
      </c>
    </row>
    <row r="50" spans="1:9" hidden="1">
      <c r="A50" s="47" t="s">
        <v>122</v>
      </c>
      <c r="B50" s="35" t="s">
        <v>102</v>
      </c>
      <c r="C50" s="35" t="s">
        <v>114</v>
      </c>
      <c r="D50" s="35"/>
      <c r="E50" s="35"/>
      <c r="F50" s="35"/>
      <c r="G50" s="32" t="e">
        <f>G51+#REF!</f>
        <v>#REF!</v>
      </c>
      <c r="H50" s="113">
        <f t="shared" ref="H50:I52" si="1">H51</f>
        <v>0</v>
      </c>
      <c r="I50" s="113">
        <f t="shared" si="1"/>
        <v>0</v>
      </c>
    </row>
    <row r="51" spans="1:9" hidden="1">
      <c r="A51" s="47" t="s">
        <v>11</v>
      </c>
      <c r="B51" s="35" t="s">
        <v>102</v>
      </c>
      <c r="C51" s="35" t="s">
        <v>114</v>
      </c>
      <c r="D51" s="35" t="s">
        <v>110</v>
      </c>
      <c r="E51" s="35"/>
      <c r="F51" s="35"/>
      <c r="G51" s="32" t="e">
        <f>#REF!+#REF!+#REF!+#REF!+#REF!</f>
        <v>#REF!</v>
      </c>
      <c r="H51" s="44">
        <f t="shared" si="1"/>
        <v>0</v>
      </c>
      <c r="I51" s="44">
        <f t="shared" si="1"/>
        <v>0</v>
      </c>
    </row>
    <row r="52" spans="1:9" ht="25.5" hidden="1">
      <c r="A52" s="54" t="s">
        <v>152</v>
      </c>
      <c r="B52" s="35" t="s">
        <v>102</v>
      </c>
      <c r="C52" s="35" t="s">
        <v>114</v>
      </c>
      <c r="D52" s="35" t="s">
        <v>110</v>
      </c>
      <c r="E52" s="35" t="s">
        <v>153</v>
      </c>
      <c r="F52" s="35"/>
      <c r="G52" s="48"/>
      <c r="H52" s="44">
        <f t="shared" si="1"/>
        <v>0</v>
      </c>
      <c r="I52" s="44">
        <f t="shared" si="1"/>
        <v>0</v>
      </c>
    </row>
    <row r="53" spans="1:9" ht="25.5" hidden="1">
      <c r="A53" s="54" t="s">
        <v>121</v>
      </c>
      <c r="B53" s="35" t="s">
        <v>102</v>
      </c>
      <c r="C53" s="35" t="s">
        <v>114</v>
      </c>
      <c r="D53" s="35" t="s">
        <v>110</v>
      </c>
      <c r="E53" s="35" t="s">
        <v>153</v>
      </c>
      <c r="F53" s="35" t="s">
        <v>115</v>
      </c>
      <c r="G53" s="48"/>
      <c r="H53" s="44"/>
      <c r="I53" s="44"/>
    </row>
    <row r="54" spans="1:9">
      <c r="A54" s="132" t="s">
        <v>194</v>
      </c>
      <c r="B54" s="35" t="s">
        <v>102</v>
      </c>
      <c r="C54" s="35" t="s">
        <v>195</v>
      </c>
      <c r="D54" s="35"/>
      <c r="E54" s="35"/>
      <c r="F54" s="35"/>
      <c r="G54" s="32" t="e">
        <f>G55</f>
        <v>#REF!</v>
      </c>
      <c r="H54" s="113">
        <f>H55</f>
        <v>0</v>
      </c>
      <c r="I54" s="113">
        <f>I55</f>
        <v>499.84589</v>
      </c>
    </row>
    <row r="55" spans="1:9">
      <c r="A55" s="47" t="s">
        <v>196</v>
      </c>
      <c r="B55" s="35" t="s">
        <v>102</v>
      </c>
      <c r="C55" s="35" t="s">
        <v>195</v>
      </c>
      <c r="D55" s="35" t="s">
        <v>195</v>
      </c>
      <c r="E55" s="35"/>
      <c r="F55" s="35"/>
      <c r="G55" s="32" t="e">
        <f>#REF!+#REF!</f>
        <v>#REF!</v>
      </c>
      <c r="H55" s="44">
        <f>H56</f>
        <v>0</v>
      </c>
      <c r="I55" s="44">
        <f>I56</f>
        <v>499.84589</v>
      </c>
    </row>
    <row r="56" spans="1:9">
      <c r="A56" s="54" t="s">
        <v>197</v>
      </c>
      <c r="B56" s="35" t="s">
        <v>102</v>
      </c>
      <c r="C56" s="35" t="s">
        <v>195</v>
      </c>
      <c r="D56" s="35" t="s">
        <v>195</v>
      </c>
      <c r="E56" s="35" t="s">
        <v>198</v>
      </c>
      <c r="F56" s="35"/>
      <c r="G56" s="48"/>
      <c r="H56" s="44">
        <f>H57</f>
        <v>0</v>
      </c>
      <c r="I56" s="44">
        <f>I57</f>
        <v>499.84589</v>
      </c>
    </row>
    <row r="57" spans="1:9" ht="25.5">
      <c r="A57" s="54" t="s">
        <v>154</v>
      </c>
      <c r="B57" s="35" t="s">
        <v>102</v>
      </c>
      <c r="C57" s="35" t="s">
        <v>195</v>
      </c>
      <c r="D57" s="35" t="s">
        <v>195</v>
      </c>
      <c r="E57" s="35" t="s">
        <v>199</v>
      </c>
      <c r="F57" s="35"/>
      <c r="G57" s="48"/>
      <c r="H57" s="44">
        <f>H58+H61</f>
        <v>0</v>
      </c>
      <c r="I57" s="44">
        <f>I58+I61</f>
        <v>499.84589</v>
      </c>
    </row>
    <row r="58" spans="1:9" ht="25.5">
      <c r="A58" s="55" t="s">
        <v>155</v>
      </c>
      <c r="B58" s="35" t="s">
        <v>102</v>
      </c>
      <c r="C58" s="35" t="s">
        <v>195</v>
      </c>
      <c r="D58" s="35" t="s">
        <v>195</v>
      </c>
      <c r="E58" s="35" t="s">
        <v>200</v>
      </c>
      <c r="F58" s="35"/>
      <c r="G58" s="48"/>
      <c r="H58" s="44">
        <f>H59+H60</f>
        <v>0</v>
      </c>
      <c r="I58" s="44">
        <f>I59+I60</f>
        <v>454.84589</v>
      </c>
    </row>
    <row r="59" spans="1:9">
      <c r="A59" s="55" t="s">
        <v>134</v>
      </c>
      <c r="B59" s="35" t="s">
        <v>102</v>
      </c>
      <c r="C59" s="35" t="s">
        <v>195</v>
      </c>
      <c r="D59" s="35" t="s">
        <v>195</v>
      </c>
      <c r="E59" s="35" t="s">
        <v>200</v>
      </c>
      <c r="F59" s="56" t="s">
        <v>120</v>
      </c>
      <c r="G59" s="48"/>
      <c r="H59" s="44"/>
      <c r="I59" s="44">
        <v>349.34399999999999</v>
      </c>
    </row>
    <row r="60" spans="1:9" ht="38.25">
      <c r="A60" s="55" t="s">
        <v>156</v>
      </c>
      <c r="B60" s="35" t="s">
        <v>102</v>
      </c>
      <c r="C60" s="35" t="s">
        <v>195</v>
      </c>
      <c r="D60" s="35" t="s">
        <v>195</v>
      </c>
      <c r="E60" s="35" t="s">
        <v>200</v>
      </c>
      <c r="F60" s="56" t="s">
        <v>135</v>
      </c>
      <c r="G60" s="48"/>
      <c r="H60" s="44"/>
      <c r="I60" s="44">
        <v>105.50189</v>
      </c>
    </row>
    <row r="61" spans="1:9">
      <c r="A61" s="54" t="s">
        <v>201</v>
      </c>
      <c r="B61" s="35" t="s">
        <v>102</v>
      </c>
      <c r="C61" s="35" t="s">
        <v>195</v>
      </c>
      <c r="D61" s="35" t="s">
        <v>195</v>
      </c>
      <c r="E61" s="35" t="s">
        <v>202</v>
      </c>
      <c r="F61" s="35"/>
      <c r="G61" s="48"/>
      <c r="H61" s="44">
        <f>H62</f>
        <v>0</v>
      </c>
      <c r="I61" s="44">
        <v>45</v>
      </c>
    </row>
    <row r="62" spans="1:9" ht="25.5">
      <c r="A62" s="54" t="s">
        <v>121</v>
      </c>
      <c r="B62" s="35" t="s">
        <v>102</v>
      </c>
      <c r="C62" s="35" t="s">
        <v>195</v>
      </c>
      <c r="D62" s="35" t="s">
        <v>195</v>
      </c>
      <c r="E62" s="35" t="s">
        <v>202</v>
      </c>
      <c r="F62" s="35" t="s">
        <v>115</v>
      </c>
      <c r="G62" s="48"/>
      <c r="H62" s="44"/>
      <c r="I62" s="44">
        <v>45</v>
      </c>
    </row>
    <row r="63" spans="1:9" ht="25.5">
      <c r="A63" s="114" t="s">
        <v>124</v>
      </c>
      <c r="B63" s="115" t="s">
        <v>102</v>
      </c>
      <c r="C63" s="115" t="s">
        <v>123</v>
      </c>
      <c r="D63" s="115"/>
      <c r="E63" s="115"/>
      <c r="F63" s="115"/>
      <c r="G63" s="116" t="e">
        <f>G64</f>
        <v>#REF!</v>
      </c>
      <c r="H63" s="117">
        <f>H64</f>
        <v>288.12</v>
      </c>
      <c r="I63" s="117">
        <f>I64</f>
        <v>2154.1999999999998</v>
      </c>
    </row>
    <row r="64" spans="1:9">
      <c r="A64" s="47" t="s">
        <v>125</v>
      </c>
      <c r="B64" s="35" t="s">
        <v>102</v>
      </c>
      <c r="C64" s="35" t="s">
        <v>123</v>
      </c>
      <c r="D64" s="35" t="s">
        <v>103</v>
      </c>
      <c r="E64" s="35"/>
      <c r="F64" s="35"/>
      <c r="G64" s="32" t="e">
        <f>#REF!+G65</f>
        <v>#REF!</v>
      </c>
      <c r="H64" s="113">
        <f>H69</f>
        <v>288.12</v>
      </c>
      <c r="I64" s="113">
        <f>I69</f>
        <v>2154.1999999999998</v>
      </c>
    </row>
    <row r="65" spans="1:10" ht="51" hidden="1">
      <c r="A65" s="34" t="s">
        <v>181</v>
      </c>
      <c r="B65" s="35" t="s">
        <v>102</v>
      </c>
      <c r="C65" s="35" t="s">
        <v>123</v>
      </c>
      <c r="D65" s="35" t="s">
        <v>103</v>
      </c>
      <c r="E65" s="35" t="s">
        <v>231</v>
      </c>
      <c r="F65" s="35"/>
      <c r="G65" s="32">
        <f>G66+G67+G68</f>
        <v>378.5</v>
      </c>
      <c r="H65" s="118">
        <v>0</v>
      </c>
      <c r="I65" s="113">
        <v>2075.3000000000002</v>
      </c>
    </row>
    <row r="66" spans="1:10" ht="25.5" hidden="1">
      <c r="A66" s="54" t="s">
        <v>121</v>
      </c>
      <c r="B66" s="35" t="s">
        <v>102</v>
      </c>
      <c r="C66" s="35" t="s">
        <v>123</v>
      </c>
      <c r="D66" s="35" t="s">
        <v>103</v>
      </c>
      <c r="E66" s="35" t="s">
        <v>231</v>
      </c>
      <c r="F66" s="35" t="s">
        <v>115</v>
      </c>
      <c r="G66" s="48">
        <v>318.5</v>
      </c>
      <c r="H66" s="44">
        <v>0</v>
      </c>
      <c r="I66" s="113">
        <v>2075.3000000000002</v>
      </c>
    </row>
    <row r="67" spans="1:10" hidden="1">
      <c r="A67" s="47" t="s">
        <v>116</v>
      </c>
      <c r="B67" s="35" t="s">
        <v>102</v>
      </c>
      <c r="C67" s="35" t="s">
        <v>123</v>
      </c>
      <c r="D67" s="35" t="s">
        <v>103</v>
      </c>
      <c r="E67" s="35" t="s">
        <v>231</v>
      </c>
      <c r="F67" s="35" t="s">
        <v>117</v>
      </c>
      <c r="G67" s="48">
        <v>38</v>
      </c>
      <c r="H67" s="44"/>
      <c r="I67" s="113"/>
    </row>
    <row r="68" spans="1:10" hidden="1">
      <c r="A68" s="47" t="s">
        <v>182</v>
      </c>
      <c r="B68" s="35" t="s">
        <v>102</v>
      </c>
      <c r="C68" s="35" t="s">
        <v>123</v>
      </c>
      <c r="D68" s="35" t="s">
        <v>103</v>
      </c>
      <c r="E68" s="35" t="s">
        <v>231</v>
      </c>
      <c r="F68" s="35" t="s">
        <v>118</v>
      </c>
      <c r="G68" s="48">
        <v>22</v>
      </c>
      <c r="H68" s="44"/>
      <c r="I68" s="113"/>
    </row>
    <row r="69" spans="1:10">
      <c r="A69" s="119" t="s">
        <v>157</v>
      </c>
      <c r="B69" s="115" t="s">
        <v>102</v>
      </c>
      <c r="C69" s="115" t="s">
        <v>123</v>
      </c>
      <c r="D69" s="115" t="s">
        <v>103</v>
      </c>
      <c r="E69" s="115" t="s">
        <v>136</v>
      </c>
      <c r="F69" s="115"/>
      <c r="G69" s="120"/>
      <c r="H69" s="121">
        <f>H74+H70</f>
        <v>288.12</v>
      </c>
      <c r="I69" s="121">
        <f>I74+I70</f>
        <v>2154.1999999999998</v>
      </c>
    </row>
    <row r="70" spans="1:10" ht="25.5" hidden="1">
      <c r="A70" s="54" t="s">
        <v>154</v>
      </c>
      <c r="B70" s="35" t="s">
        <v>102</v>
      </c>
      <c r="C70" s="35" t="s">
        <v>123</v>
      </c>
      <c r="D70" s="35" t="s">
        <v>103</v>
      </c>
      <c r="E70" s="35" t="s">
        <v>136</v>
      </c>
      <c r="F70" s="35"/>
      <c r="G70" s="120"/>
      <c r="H70" s="113">
        <f>H71</f>
        <v>288.12</v>
      </c>
      <c r="I70" s="113">
        <f>I71</f>
        <v>0</v>
      </c>
    </row>
    <row r="71" spans="1:10" ht="25.5" hidden="1">
      <c r="A71" s="55" t="s">
        <v>155</v>
      </c>
      <c r="B71" s="35" t="s">
        <v>102</v>
      </c>
      <c r="C71" s="35" t="s">
        <v>123</v>
      </c>
      <c r="D71" s="35" t="s">
        <v>103</v>
      </c>
      <c r="E71" s="35" t="s">
        <v>183</v>
      </c>
      <c r="F71" s="35"/>
      <c r="G71" s="120"/>
      <c r="H71" s="113">
        <f>H72+H73</f>
        <v>288.12</v>
      </c>
      <c r="I71" s="113">
        <f>I72+I73</f>
        <v>0</v>
      </c>
    </row>
    <row r="72" spans="1:10" hidden="1">
      <c r="A72" s="55" t="s">
        <v>134</v>
      </c>
      <c r="B72" s="35" t="s">
        <v>102</v>
      </c>
      <c r="C72" s="35" t="s">
        <v>123</v>
      </c>
      <c r="D72" s="35" t="s">
        <v>103</v>
      </c>
      <c r="E72" s="35" t="s">
        <v>184</v>
      </c>
      <c r="F72" s="35" t="s">
        <v>120</v>
      </c>
      <c r="G72" s="120"/>
      <c r="H72" s="44">
        <v>288.12</v>
      </c>
      <c r="I72" s="113"/>
    </row>
    <row r="73" spans="1:10" ht="38.25" hidden="1">
      <c r="A73" s="55" t="s">
        <v>156</v>
      </c>
      <c r="B73" s="35" t="s">
        <v>102</v>
      </c>
      <c r="C73" s="35" t="s">
        <v>123</v>
      </c>
      <c r="D73" s="35" t="s">
        <v>103</v>
      </c>
      <c r="E73" s="35" t="s">
        <v>184</v>
      </c>
      <c r="F73" s="35" t="s">
        <v>135</v>
      </c>
      <c r="G73" s="120"/>
      <c r="H73" s="44"/>
      <c r="I73" s="113"/>
    </row>
    <row r="74" spans="1:10">
      <c r="A74" s="54" t="s">
        <v>158</v>
      </c>
      <c r="B74" s="35" t="s">
        <v>102</v>
      </c>
      <c r="C74" s="35" t="s">
        <v>123</v>
      </c>
      <c r="D74" s="35" t="s">
        <v>103</v>
      </c>
      <c r="E74" s="35" t="s">
        <v>159</v>
      </c>
      <c r="F74" s="35"/>
      <c r="G74" s="48"/>
      <c r="H74" s="113">
        <f>H75+H76+H77+H78</f>
        <v>0</v>
      </c>
      <c r="I74" s="113">
        <f>I75+I76+I77+I78</f>
        <v>2154.1999999999998</v>
      </c>
    </row>
    <row r="75" spans="1:10" ht="25.5">
      <c r="A75" s="54" t="s">
        <v>121</v>
      </c>
      <c r="B75" s="35" t="s">
        <v>102</v>
      </c>
      <c r="C75" s="35" t="s">
        <v>123</v>
      </c>
      <c r="D75" s="35" t="s">
        <v>103</v>
      </c>
      <c r="E75" s="35" t="s">
        <v>159</v>
      </c>
      <c r="F75" s="35" t="s">
        <v>115</v>
      </c>
      <c r="G75" s="48"/>
      <c r="H75" s="44"/>
      <c r="I75" s="113">
        <v>2154.1999999999998</v>
      </c>
      <c r="J75" s="12" t="s">
        <v>149</v>
      </c>
    </row>
    <row r="76" spans="1:10" ht="76.5">
      <c r="A76" s="55" t="s">
        <v>144</v>
      </c>
      <c r="B76" s="35" t="s">
        <v>102</v>
      </c>
      <c r="C76" s="35" t="s">
        <v>123</v>
      </c>
      <c r="D76" s="35" t="s">
        <v>103</v>
      </c>
      <c r="E76" s="35" t="s">
        <v>185</v>
      </c>
      <c r="F76" s="56" t="s">
        <v>145</v>
      </c>
      <c r="G76" s="48"/>
      <c r="H76" s="44"/>
      <c r="I76" s="113"/>
    </row>
    <row r="77" spans="1:10">
      <c r="A77" s="55" t="s">
        <v>116</v>
      </c>
      <c r="B77" s="35" t="s">
        <v>102</v>
      </c>
      <c r="C77" s="35" t="s">
        <v>123</v>
      </c>
      <c r="D77" s="35" t="s">
        <v>103</v>
      </c>
      <c r="E77" s="35" t="s">
        <v>185</v>
      </c>
      <c r="F77" s="56" t="s">
        <v>117</v>
      </c>
      <c r="G77" s="48"/>
      <c r="H77" s="44"/>
      <c r="I77" s="113"/>
    </row>
    <row r="78" spans="1:10">
      <c r="A78" s="55" t="s">
        <v>146</v>
      </c>
      <c r="B78" s="35" t="s">
        <v>102</v>
      </c>
      <c r="C78" s="35" t="s">
        <v>123</v>
      </c>
      <c r="D78" s="35" t="s">
        <v>103</v>
      </c>
      <c r="E78" s="35" t="s">
        <v>185</v>
      </c>
      <c r="F78" s="56" t="s">
        <v>118</v>
      </c>
      <c r="G78" s="48"/>
      <c r="H78" s="44"/>
      <c r="I78" s="113"/>
    </row>
    <row r="79" spans="1:10" hidden="1">
      <c r="A79" s="132" t="s">
        <v>205</v>
      </c>
      <c r="B79" s="115" t="s">
        <v>102</v>
      </c>
      <c r="C79" s="115" t="s">
        <v>119</v>
      </c>
      <c r="D79" s="115"/>
      <c r="E79" s="115"/>
      <c r="F79" s="115"/>
      <c r="G79" s="111" t="e">
        <f>G80+G83</f>
        <v>#REF!</v>
      </c>
      <c r="H79" s="112">
        <f>H80+H83</f>
        <v>0</v>
      </c>
      <c r="I79" s="121"/>
    </row>
    <row r="80" spans="1:10" hidden="1">
      <c r="A80" s="47" t="s">
        <v>206</v>
      </c>
      <c r="B80" s="35" t="s">
        <v>102</v>
      </c>
      <c r="C80" s="35" t="s">
        <v>119</v>
      </c>
      <c r="D80" s="35" t="s">
        <v>105</v>
      </c>
      <c r="E80" s="35"/>
      <c r="F80" s="35"/>
      <c r="G80" s="32" t="e">
        <f>#REF!+G81</f>
        <v>#REF!</v>
      </c>
      <c r="H80" s="44">
        <f>H81</f>
        <v>0</v>
      </c>
      <c r="I80" s="113">
        <f>I81</f>
        <v>0</v>
      </c>
    </row>
    <row r="81" spans="1:9" ht="25.5" hidden="1">
      <c r="A81" s="34" t="s">
        <v>207</v>
      </c>
      <c r="B81" s="35" t="s">
        <v>102</v>
      </c>
      <c r="C81" s="35" t="s">
        <v>119</v>
      </c>
      <c r="D81" s="35" t="s">
        <v>105</v>
      </c>
      <c r="E81" s="35" t="s">
        <v>208</v>
      </c>
      <c r="F81" s="35"/>
      <c r="G81" s="32">
        <f>G82</f>
        <v>0</v>
      </c>
      <c r="H81" s="44">
        <f>H82</f>
        <v>0</v>
      </c>
      <c r="I81" s="113">
        <f>I82</f>
        <v>0</v>
      </c>
    </row>
    <row r="82" spans="1:9" ht="25.5" hidden="1">
      <c r="A82" s="54" t="s">
        <v>121</v>
      </c>
      <c r="B82" s="35" t="s">
        <v>102</v>
      </c>
      <c r="C82" s="35" t="s">
        <v>119</v>
      </c>
      <c r="D82" s="35" t="s">
        <v>105</v>
      </c>
      <c r="E82" s="35" t="s">
        <v>208</v>
      </c>
      <c r="F82" s="35" t="s">
        <v>115</v>
      </c>
      <c r="G82" s="32"/>
      <c r="H82" s="44">
        <f>G82</f>
        <v>0</v>
      </c>
      <c r="I82" s="113">
        <v>0</v>
      </c>
    </row>
    <row r="83" spans="1:9" hidden="1">
      <c r="A83" s="47" t="s">
        <v>209</v>
      </c>
      <c r="B83" s="35" t="s">
        <v>102</v>
      </c>
      <c r="C83" s="35" t="s">
        <v>119</v>
      </c>
      <c r="D83" s="35" t="s">
        <v>114</v>
      </c>
      <c r="E83" s="35"/>
      <c r="F83" s="35"/>
      <c r="G83" s="32" t="e">
        <f>#REF!+G84</f>
        <v>#REF!</v>
      </c>
      <c r="H83" s="44">
        <f>H84</f>
        <v>0</v>
      </c>
      <c r="I83" s="113"/>
    </row>
    <row r="84" spans="1:9" ht="51" hidden="1">
      <c r="A84" s="34" t="s">
        <v>181</v>
      </c>
      <c r="B84" s="35" t="s">
        <v>102</v>
      </c>
      <c r="C84" s="35" t="s">
        <v>119</v>
      </c>
      <c r="D84" s="35" t="s">
        <v>114</v>
      </c>
      <c r="E84" s="35" t="s">
        <v>231</v>
      </c>
      <c r="F84" s="35"/>
      <c r="G84" s="32">
        <f>G85</f>
        <v>923.3</v>
      </c>
      <c r="H84" s="44">
        <f>H85</f>
        <v>0</v>
      </c>
      <c r="I84" s="113">
        <f>I85</f>
        <v>0</v>
      </c>
    </row>
    <row r="85" spans="1:9" ht="25.5" hidden="1">
      <c r="A85" s="54" t="s">
        <v>121</v>
      </c>
      <c r="B85" s="35" t="s">
        <v>102</v>
      </c>
      <c r="C85" s="35" t="s">
        <v>119</v>
      </c>
      <c r="D85" s="35" t="s">
        <v>114</v>
      </c>
      <c r="E85" s="35" t="s">
        <v>231</v>
      </c>
      <c r="F85" s="35" t="s">
        <v>120</v>
      </c>
      <c r="G85" s="32">
        <v>923.3</v>
      </c>
      <c r="H85" s="44"/>
      <c r="I85" s="113"/>
    </row>
    <row r="86" spans="1:9">
      <c r="A86" s="37" t="s">
        <v>210</v>
      </c>
      <c r="B86" s="115" t="s">
        <v>102</v>
      </c>
      <c r="C86" s="115" t="s">
        <v>119</v>
      </c>
      <c r="D86" s="115" t="s">
        <v>114</v>
      </c>
      <c r="E86" s="115" t="s">
        <v>211</v>
      </c>
      <c r="F86" s="115"/>
      <c r="G86" s="111"/>
      <c r="H86" s="112"/>
      <c r="I86" s="121">
        <f>I87</f>
        <v>1364.5376639999999</v>
      </c>
    </row>
    <row r="87" spans="1:9" ht="25.5">
      <c r="A87" s="54" t="s">
        <v>212</v>
      </c>
      <c r="B87" s="35" t="s">
        <v>102</v>
      </c>
      <c r="C87" s="35" t="s">
        <v>119</v>
      </c>
      <c r="D87" s="35" t="s">
        <v>114</v>
      </c>
      <c r="E87" s="35" t="s">
        <v>213</v>
      </c>
      <c r="F87" s="35"/>
      <c r="G87" s="32"/>
      <c r="H87" s="44"/>
      <c r="I87" s="113">
        <f>I88</f>
        <v>1364.5376639999999</v>
      </c>
    </row>
    <row r="88" spans="1:9" ht="25.5">
      <c r="A88" s="55" t="s">
        <v>214</v>
      </c>
      <c r="B88" s="35" t="s">
        <v>102</v>
      </c>
      <c r="C88" s="35" t="s">
        <v>119</v>
      </c>
      <c r="D88" s="35" t="s">
        <v>114</v>
      </c>
      <c r="E88" s="35" t="s">
        <v>215</v>
      </c>
      <c r="F88" s="35"/>
      <c r="G88" s="32"/>
      <c r="H88" s="44"/>
      <c r="I88" s="113">
        <f>SUM(I89:I90)</f>
        <v>1364.5376639999999</v>
      </c>
    </row>
    <row r="89" spans="1:9">
      <c r="A89" s="55" t="s">
        <v>134</v>
      </c>
      <c r="B89" s="35" t="s">
        <v>102</v>
      </c>
      <c r="C89" s="35" t="s">
        <v>119</v>
      </c>
      <c r="D89" s="35" t="s">
        <v>114</v>
      </c>
      <c r="E89" s="35" t="s">
        <v>215</v>
      </c>
      <c r="F89" s="56" t="s">
        <v>120</v>
      </c>
      <c r="G89" s="32"/>
      <c r="H89" s="44"/>
      <c r="I89" s="113">
        <v>1048.0319999999999</v>
      </c>
    </row>
    <row r="90" spans="1:9" ht="38.25">
      <c r="A90" s="55" t="s">
        <v>156</v>
      </c>
      <c r="B90" s="35" t="s">
        <v>102</v>
      </c>
      <c r="C90" s="35" t="s">
        <v>119</v>
      </c>
      <c r="D90" s="35" t="s">
        <v>114</v>
      </c>
      <c r="E90" s="35" t="s">
        <v>215</v>
      </c>
      <c r="F90" s="56" t="s">
        <v>135</v>
      </c>
      <c r="G90" s="32"/>
      <c r="H90" s="44"/>
      <c r="I90" s="113">
        <v>316.50566400000002</v>
      </c>
    </row>
    <row r="91" spans="1:9">
      <c r="A91" s="34" t="s">
        <v>126</v>
      </c>
      <c r="B91" s="35" t="s">
        <v>102</v>
      </c>
      <c r="C91" s="35" t="s">
        <v>127</v>
      </c>
      <c r="D91" s="35" t="s">
        <v>127</v>
      </c>
      <c r="E91" s="35" t="s">
        <v>204</v>
      </c>
      <c r="F91" s="35" t="s">
        <v>106</v>
      </c>
      <c r="G91" s="32">
        <v>0</v>
      </c>
      <c r="H91" s="44">
        <v>88.4</v>
      </c>
      <c r="I91" s="44">
        <v>0</v>
      </c>
    </row>
    <row r="92" spans="1:9">
      <c r="A92" s="34" t="s">
        <v>126</v>
      </c>
      <c r="B92" s="34"/>
      <c r="C92" s="35"/>
      <c r="D92" s="35"/>
      <c r="E92" s="35"/>
      <c r="F92" s="35"/>
      <c r="G92" s="32"/>
      <c r="H92" s="44"/>
      <c r="I92" s="44"/>
    </row>
    <row r="93" spans="1:9">
      <c r="A93" s="138" t="s">
        <v>1</v>
      </c>
      <c r="B93" s="138"/>
      <c r="C93" s="138"/>
      <c r="D93" s="138"/>
      <c r="E93" s="138"/>
      <c r="F93" s="138"/>
      <c r="G93" s="32" t="e">
        <f>G7+G41+#REF!+G50+#REF!+#REF!+#REF!+G91</f>
        <v>#REF!</v>
      </c>
      <c r="H93" s="44" t="e">
        <f>H7+H41+H47+H50+H54+H69+H91</f>
        <v>#REF!</v>
      </c>
      <c r="I93" s="44">
        <f>I7+I27+I41+I47+I54+I63+I79+I86</f>
        <v>8945.2643739999985</v>
      </c>
    </row>
    <row r="94" spans="1:9">
      <c r="H94" s="59"/>
    </row>
    <row r="97" spans="9:9">
      <c r="I97" s="61">
        <v>0</v>
      </c>
    </row>
    <row r="100" spans="9:9">
      <c r="I100" s="62"/>
    </row>
  </sheetData>
  <mergeCells count="4">
    <mergeCell ref="K1:L1"/>
    <mergeCell ref="A3:H3"/>
    <mergeCell ref="A93:F93"/>
    <mergeCell ref="F1:J1"/>
  </mergeCells>
  <pageMargins left="1.1417322834645669" right="0.19685039370078741" top="0.59055118110236227" bottom="0.27559055118110237" header="0.31496062992125984" footer="0.31496062992125984"/>
  <pageSetup paperSize="9" scale="73" fitToHeight="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93"/>
  <sheetViews>
    <sheetView tabSelected="1" topLeftCell="A80" workbookViewId="0">
      <selection activeCell="H29" sqref="H29"/>
    </sheetView>
  </sheetViews>
  <sheetFormatPr defaultColWidth="36" defaultRowHeight="12.75"/>
  <cols>
    <col min="1" max="1" width="57.7109375" style="9" customWidth="1"/>
    <col min="2" max="2" width="6.7109375" style="11" customWidth="1"/>
    <col min="3" max="3" width="9" style="11" customWidth="1"/>
    <col min="4" max="4" width="17.140625" style="11" customWidth="1"/>
    <col min="5" max="5" width="10.7109375" style="11" customWidth="1"/>
    <col min="6" max="6" width="15.42578125" style="61" hidden="1" customWidth="1"/>
    <col min="7" max="7" width="14" style="60" hidden="1" customWidth="1"/>
    <col min="8" max="8" width="14.7109375" style="12" customWidth="1"/>
    <col min="9" max="251" width="9.140625" style="12" customWidth="1"/>
    <col min="252" max="252" width="3.5703125" style="12" customWidth="1"/>
    <col min="253" max="16384" width="36" style="12"/>
  </cols>
  <sheetData>
    <row r="1" spans="1:10" ht="111" customHeight="1">
      <c r="A1" s="5"/>
      <c r="D1" s="135" t="s">
        <v>257</v>
      </c>
      <c r="E1" s="135"/>
      <c r="F1" s="135"/>
      <c r="G1" s="135"/>
      <c r="H1" s="135"/>
      <c r="I1" s="136"/>
      <c r="J1" s="136"/>
    </row>
    <row r="2" spans="1:10" ht="16.5" customHeight="1">
      <c r="E2" s="38"/>
      <c r="F2" s="39"/>
      <c r="G2" s="39"/>
    </row>
    <row r="3" spans="1:10" s="14" customFormat="1" ht="89.25" customHeight="1">
      <c r="A3" s="137" t="s">
        <v>234</v>
      </c>
      <c r="B3" s="137"/>
      <c r="C3" s="137"/>
      <c r="D3" s="137"/>
      <c r="E3" s="137"/>
      <c r="F3" s="137"/>
      <c r="G3" s="137"/>
    </row>
    <row r="4" spans="1:10" s="13" customFormat="1">
      <c r="A4" s="41"/>
      <c r="B4" s="41"/>
      <c r="C4" s="42"/>
      <c r="D4" s="43"/>
      <c r="E4" s="43"/>
      <c r="F4" s="43"/>
      <c r="G4" s="43"/>
    </row>
    <row r="5" spans="1:10" s="24" customFormat="1" ht="81.75" customHeight="1">
      <c r="A5" s="29" t="s">
        <v>28</v>
      </c>
      <c r="B5" s="30" t="s">
        <v>97</v>
      </c>
      <c r="C5" s="30" t="s">
        <v>98</v>
      </c>
      <c r="D5" s="30" t="s">
        <v>99</v>
      </c>
      <c r="E5" s="30" t="s">
        <v>100</v>
      </c>
      <c r="F5" s="31" t="s">
        <v>0</v>
      </c>
      <c r="G5" s="44" t="s">
        <v>203</v>
      </c>
      <c r="H5" s="46" t="s">
        <v>186</v>
      </c>
    </row>
    <row r="6" spans="1:10" s="23" customFormat="1">
      <c r="A6" s="45">
        <v>1</v>
      </c>
      <c r="B6" s="30" t="s">
        <v>29</v>
      </c>
      <c r="C6" s="30" t="s">
        <v>30</v>
      </c>
      <c r="D6" s="30" t="s">
        <v>31</v>
      </c>
      <c r="E6" s="30" t="s">
        <v>32</v>
      </c>
      <c r="F6" s="45">
        <v>7</v>
      </c>
      <c r="G6" s="46">
        <v>8</v>
      </c>
      <c r="H6" s="75">
        <v>7</v>
      </c>
    </row>
    <row r="7" spans="1:10" s="13" customFormat="1">
      <c r="A7" s="108" t="s">
        <v>101</v>
      </c>
      <c r="B7" s="109" t="s">
        <v>103</v>
      </c>
      <c r="C7" s="109" t="s">
        <v>131</v>
      </c>
      <c r="D7" s="109"/>
      <c r="E7" s="110"/>
      <c r="F7" s="111" t="e">
        <f>F8+F26+F38</f>
        <v>#REF!</v>
      </c>
      <c r="G7" s="121" t="e">
        <f>G8+G14+G26+G38</f>
        <v>#REF!</v>
      </c>
      <c r="H7" s="121">
        <f>H8+H15+H23+H38+H20</f>
        <v>2008.1</v>
      </c>
    </row>
    <row r="8" spans="1:10" s="15" customFormat="1" ht="34.5" customHeight="1">
      <c r="A8" s="33" t="s">
        <v>104</v>
      </c>
      <c r="B8" s="30" t="s">
        <v>103</v>
      </c>
      <c r="C8" s="30" t="s">
        <v>105</v>
      </c>
      <c r="D8" s="30"/>
      <c r="E8" s="31"/>
      <c r="F8" s="32" t="e">
        <f>#REF!+F9</f>
        <v>#REF!</v>
      </c>
      <c r="G8" s="44">
        <f>G9</f>
        <v>886.87</v>
      </c>
      <c r="H8" s="44">
        <f>H9</f>
        <v>787.05</v>
      </c>
    </row>
    <row r="9" spans="1:10" s="13" customFormat="1" ht="50.25" customHeight="1">
      <c r="A9" s="34" t="s">
        <v>173</v>
      </c>
      <c r="B9" s="35" t="s">
        <v>103</v>
      </c>
      <c r="C9" s="35" t="s">
        <v>105</v>
      </c>
      <c r="D9" s="35" t="s">
        <v>132</v>
      </c>
      <c r="E9" s="35"/>
      <c r="F9" s="32">
        <f>F10</f>
        <v>500</v>
      </c>
      <c r="G9" s="44">
        <f>G10</f>
        <v>886.87</v>
      </c>
      <c r="H9" s="44">
        <f>H10</f>
        <v>787.05</v>
      </c>
    </row>
    <row r="10" spans="1:10" s="13" customFormat="1" ht="17.25" customHeight="1">
      <c r="A10" s="34" t="s">
        <v>108</v>
      </c>
      <c r="B10" s="35" t="s">
        <v>103</v>
      </c>
      <c r="C10" s="35" t="s">
        <v>105</v>
      </c>
      <c r="D10" s="35" t="s">
        <v>137</v>
      </c>
      <c r="E10" s="35"/>
      <c r="F10" s="32">
        <f>F12+F13</f>
        <v>500</v>
      </c>
      <c r="G10" s="44">
        <f>G12+G13</f>
        <v>886.87</v>
      </c>
      <c r="H10" s="44">
        <f>H12+H13</f>
        <v>787.05</v>
      </c>
    </row>
    <row r="11" spans="1:10" s="13" customFormat="1" ht="25.5">
      <c r="A11" s="34" t="s">
        <v>174</v>
      </c>
      <c r="B11" s="35" t="s">
        <v>103</v>
      </c>
      <c r="C11" s="35" t="s">
        <v>105</v>
      </c>
      <c r="D11" s="35" t="s">
        <v>138</v>
      </c>
      <c r="E11" s="35"/>
      <c r="F11" s="48"/>
      <c r="G11" s="44">
        <f>G12+G13</f>
        <v>886.87</v>
      </c>
      <c r="H11" s="44">
        <f>H12+H13</f>
        <v>787.05</v>
      </c>
    </row>
    <row r="12" spans="1:10" s="13" customFormat="1">
      <c r="A12" s="34" t="s">
        <v>139</v>
      </c>
      <c r="B12" s="35" t="s">
        <v>103</v>
      </c>
      <c r="C12" s="35" t="s">
        <v>105</v>
      </c>
      <c r="D12" s="35" t="s">
        <v>138</v>
      </c>
      <c r="E12" s="35" t="s">
        <v>107</v>
      </c>
      <c r="F12" s="48">
        <v>500</v>
      </c>
      <c r="G12" s="44">
        <v>712.13</v>
      </c>
      <c r="H12" s="44">
        <v>604.49</v>
      </c>
      <c r="J12" s="12"/>
    </row>
    <row r="13" spans="1:10" s="13" customFormat="1">
      <c r="A13" s="34" t="s">
        <v>140</v>
      </c>
      <c r="B13" s="35" t="s">
        <v>103</v>
      </c>
      <c r="C13" s="35" t="s">
        <v>105</v>
      </c>
      <c r="D13" s="35" t="s">
        <v>138</v>
      </c>
      <c r="E13" s="35" t="s">
        <v>133</v>
      </c>
      <c r="F13" s="48"/>
      <c r="G13" s="44">
        <v>174.74</v>
      </c>
      <c r="H13" s="44">
        <v>182.56</v>
      </c>
      <c r="J13" s="12"/>
    </row>
    <row r="14" spans="1:10" s="25" customFormat="1" ht="38.25">
      <c r="A14" s="49" t="s">
        <v>24</v>
      </c>
      <c r="B14" s="50" t="s">
        <v>109</v>
      </c>
      <c r="C14" s="50" t="s">
        <v>110</v>
      </c>
      <c r="D14" s="50"/>
      <c r="E14" s="50"/>
      <c r="F14" s="32"/>
      <c r="G14" s="44">
        <f t="shared" ref="G14:H16" si="0">G15</f>
        <v>753.35</v>
      </c>
      <c r="H14" s="44">
        <f t="shared" si="0"/>
        <v>787.05</v>
      </c>
    </row>
    <row r="15" spans="1:10" s="25" customFormat="1" ht="42.75" customHeight="1">
      <c r="A15" s="49" t="s">
        <v>175</v>
      </c>
      <c r="B15" s="52" t="s">
        <v>103</v>
      </c>
      <c r="C15" s="52" t="s">
        <v>110</v>
      </c>
      <c r="D15" s="53" t="s">
        <v>132</v>
      </c>
      <c r="E15" s="36"/>
      <c r="F15" s="32"/>
      <c r="G15" s="44">
        <f t="shared" si="0"/>
        <v>753.35</v>
      </c>
      <c r="H15" s="44">
        <f t="shared" si="0"/>
        <v>787.05</v>
      </c>
    </row>
    <row r="16" spans="1:10" s="25" customFormat="1" ht="30" customHeight="1">
      <c r="A16" s="51" t="s">
        <v>111</v>
      </c>
      <c r="B16" s="52" t="s">
        <v>103</v>
      </c>
      <c r="C16" s="52" t="s">
        <v>110</v>
      </c>
      <c r="D16" s="53" t="s">
        <v>137</v>
      </c>
      <c r="E16" s="36"/>
      <c r="F16" s="32"/>
      <c r="G16" s="44">
        <f t="shared" si="0"/>
        <v>753.35</v>
      </c>
      <c r="H16" s="44">
        <f t="shared" si="0"/>
        <v>787.05</v>
      </c>
    </row>
    <row r="17" spans="1:8" s="25" customFormat="1" ht="40.5" customHeight="1">
      <c r="A17" s="51" t="s">
        <v>176</v>
      </c>
      <c r="B17" s="52" t="s">
        <v>103</v>
      </c>
      <c r="C17" s="52" t="s">
        <v>110</v>
      </c>
      <c r="D17" s="53" t="s">
        <v>137</v>
      </c>
      <c r="E17" s="36"/>
      <c r="F17" s="32"/>
      <c r="G17" s="44">
        <f>G18+G19</f>
        <v>753.35</v>
      </c>
      <c r="H17" s="44">
        <f>H18+H19</f>
        <v>787.05</v>
      </c>
    </row>
    <row r="18" spans="1:8" s="25" customFormat="1" ht="40.5" customHeight="1">
      <c r="A18" s="51" t="s">
        <v>139</v>
      </c>
      <c r="B18" s="52" t="s">
        <v>103</v>
      </c>
      <c r="C18" s="52" t="s">
        <v>110</v>
      </c>
      <c r="D18" s="53" t="s">
        <v>160</v>
      </c>
      <c r="E18" s="36" t="s">
        <v>107</v>
      </c>
      <c r="F18" s="32"/>
      <c r="G18" s="44">
        <v>578.61</v>
      </c>
      <c r="H18" s="44">
        <v>604.49</v>
      </c>
    </row>
    <row r="19" spans="1:8" s="25" customFormat="1" ht="40.5" customHeight="1">
      <c r="A19" s="51" t="s">
        <v>161</v>
      </c>
      <c r="B19" s="52" t="s">
        <v>103</v>
      </c>
      <c r="C19" s="52" t="s">
        <v>110</v>
      </c>
      <c r="D19" s="53" t="s">
        <v>160</v>
      </c>
      <c r="E19" s="36" t="s">
        <v>133</v>
      </c>
      <c r="F19" s="32"/>
      <c r="G19" s="44">
        <v>174.74</v>
      </c>
      <c r="H19" s="44">
        <v>182.56</v>
      </c>
    </row>
    <row r="20" spans="1:8" s="25" customFormat="1" ht="40.5" customHeight="1">
      <c r="A20" s="51" t="s">
        <v>246</v>
      </c>
      <c r="B20" s="52" t="s">
        <v>103</v>
      </c>
      <c r="C20" s="52" t="s">
        <v>113</v>
      </c>
      <c r="D20" s="53"/>
      <c r="E20" s="36"/>
      <c r="F20" s="32"/>
      <c r="G20" s="44"/>
      <c r="H20" s="44">
        <f>H21</f>
        <v>25</v>
      </c>
    </row>
    <row r="21" spans="1:8" s="25" customFormat="1" ht="40.5" customHeight="1">
      <c r="A21" s="51" t="s">
        <v>179</v>
      </c>
      <c r="B21" s="52" t="s">
        <v>103</v>
      </c>
      <c r="C21" s="52" t="s">
        <v>113</v>
      </c>
      <c r="D21" s="53" t="s">
        <v>239</v>
      </c>
      <c r="E21" s="36"/>
      <c r="F21" s="32"/>
      <c r="G21" s="44"/>
      <c r="H21" s="44">
        <f>H22</f>
        <v>25</v>
      </c>
    </row>
    <row r="22" spans="1:8" s="25" customFormat="1" ht="40.5" customHeight="1">
      <c r="A22" s="51" t="s">
        <v>116</v>
      </c>
      <c r="B22" s="52" t="s">
        <v>103</v>
      </c>
      <c r="C22" s="52" t="s">
        <v>113</v>
      </c>
      <c r="D22" s="53" t="s">
        <v>239</v>
      </c>
      <c r="E22" s="36" t="s">
        <v>117</v>
      </c>
      <c r="F22" s="32"/>
      <c r="G22" s="44"/>
      <c r="H22" s="44">
        <v>25</v>
      </c>
    </row>
    <row r="23" spans="1:8" s="25" customFormat="1" ht="40.5" customHeight="1">
      <c r="A23" s="51" t="s">
        <v>249</v>
      </c>
      <c r="B23" s="52" t="s">
        <v>103</v>
      </c>
      <c r="C23" s="52" t="s">
        <v>195</v>
      </c>
      <c r="D23" s="53"/>
      <c r="E23" s="36"/>
      <c r="F23" s="32"/>
      <c r="G23" s="44"/>
      <c r="H23" s="44">
        <v>400</v>
      </c>
    </row>
    <row r="24" spans="1:8" s="25" customFormat="1" ht="40.5" customHeight="1">
      <c r="A24" s="51" t="s">
        <v>250</v>
      </c>
      <c r="B24" s="52" t="s">
        <v>103</v>
      </c>
      <c r="C24" s="52" t="s">
        <v>195</v>
      </c>
      <c r="D24" s="53" t="s">
        <v>251</v>
      </c>
      <c r="E24" s="36"/>
      <c r="F24" s="32"/>
      <c r="G24" s="44"/>
      <c r="H24" s="44">
        <v>400</v>
      </c>
    </row>
    <row r="25" spans="1:8" s="25" customFormat="1" ht="40.5" customHeight="1">
      <c r="A25" s="51" t="s">
        <v>250</v>
      </c>
      <c r="B25" s="52" t="s">
        <v>103</v>
      </c>
      <c r="C25" s="52" t="s">
        <v>195</v>
      </c>
      <c r="D25" s="53" t="s">
        <v>251</v>
      </c>
      <c r="E25" s="36" t="s">
        <v>252</v>
      </c>
      <c r="F25" s="32"/>
      <c r="G25" s="44"/>
      <c r="H25" s="44">
        <v>400</v>
      </c>
    </row>
    <row r="26" spans="1:8" s="25" customFormat="1" ht="54" customHeight="1">
      <c r="A26" s="34" t="s">
        <v>23</v>
      </c>
      <c r="B26" s="35" t="s">
        <v>103</v>
      </c>
      <c r="C26" s="35" t="s">
        <v>237</v>
      </c>
      <c r="D26" s="35" t="s">
        <v>243</v>
      </c>
      <c r="E26" s="35"/>
      <c r="F26" s="32" t="e">
        <f>#REF!+#REF!</f>
        <v>#REF!</v>
      </c>
      <c r="G26" s="44" t="e">
        <f>G27</f>
        <v>#REF!</v>
      </c>
      <c r="H26" s="44">
        <f>H27</f>
        <v>2706.68</v>
      </c>
    </row>
    <row r="27" spans="1:8" ht="35.25" customHeight="1">
      <c r="A27" s="47" t="s">
        <v>141</v>
      </c>
      <c r="B27" s="35" t="s">
        <v>103</v>
      </c>
      <c r="C27" s="35" t="s">
        <v>237</v>
      </c>
      <c r="D27" s="35" t="s">
        <v>243</v>
      </c>
      <c r="E27" s="35"/>
      <c r="F27" s="48"/>
      <c r="G27" s="44" t="e">
        <f>G28</f>
        <v>#REF!</v>
      </c>
      <c r="H27" s="44">
        <f>H28</f>
        <v>2706.68</v>
      </c>
    </row>
    <row r="28" spans="1:8" ht="51">
      <c r="A28" s="34" t="s">
        <v>177</v>
      </c>
      <c r="B28" s="35" t="s">
        <v>103</v>
      </c>
      <c r="C28" s="35" t="s">
        <v>237</v>
      </c>
      <c r="D28" s="35" t="s">
        <v>243</v>
      </c>
      <c r="E28" s="35"/>
      <c r="F28" s="48"/>
      <c r="G28" s="44" t="e">
        <f>G29+G32</f>
        <v>#REF!</v>
      </c>
      <c r="H28" s="44">
        <v>2706.68</v>
      </c>
    </row>
    <row r="29" spans="1:8" ht="25.5">
      <c r="A29" s="55" t="s">
        <v>178</v>
      </c>
      <c r="B29" s="35" t="s">
        <v>103</v>
      </c>
      <c r="C29" s="35" t="s">
        <v>237</v>
      </c>
      <c r="D29" s="35" t="s">
        <v>243</v>
      </c>
      <c r="E29" s="35"/>
      <c r="F29" s="48"/>
      <c r="G29" s="44">
        <f>G30+G31</f>
        <v>1401.06</v>
      </c>
      <c r="H29" s="44">
        <f>H30+H31</f>
        <v>2332</v>
      </c>
    </row>
    <row r="30" spans="1:8">
      <c r="A30" s="55" t="s">
        <v>139</v>
      </c>
      <c r="B30" s="35" t="s">
        <v>103</v>
      </c>
      <c r="C30" s="35" t="s">
        <v>237</v>
      </c>
      <c r="D30" s="35" t="s">
        <v>243</v>
      </c>
      <c r="E30" s="56" t="s">
        <v>120</v>
      </c>
      <c r="F30" s="48"/>
      <c r="G30" s="44">
        <v>1076.08</v>
      </c>
      <c r="H30" s="44">
        <v>1791.09</v>
      </c>
    </row>
    <row r="31" spans="1:8" ht="38.25">
      <c r="A31" s="55" t="s">
        <v>142</v>
      </c>
      <c r="B31" s="35" t="s">
        <v>103</v>
      </c>
      <c r="C31" s="35" t="s">
        <v>237</v>
      </c>
      <c r="D31" s="35" t="s">
        <v>243</v>
      </c>
      <c r="E31" s="56" t="s">
        <v>135</v>
      </c>
      <c r="F31" s="48"/>
      <c r="G31" s="44">
        <v>324.98</v>
      </c>
      <c r="H31" s="44">
        <v>540.91</v>
      </c>
    </row>
    <row r="32" spans="1:8" ht="25.5">
      <c r="A32" s="55" t="s">
        <v>179</v>
      </c>
      <c r="B32" s="35" t="s">
        <v>103</v>
      </c>
      <c r="C32" s="35" t="s">
        <v>237</v>
      </c>
      <c r="D32" s="35" t="s">
        <v>243</v>
      </c>
      <c r="E32" s="35"/>
      <c r="F32" s="48"/>
      <c r="G32" s="44" t="e">
        <f>G33+G34+G35+G36+#REF!+G37</f>
        <v>#REF!</v>
      </c>
      <c r="H32" s="44">
        <f>H35</f>
        <v>374.67</v>
      </c>
    </row>
    <row r="33" spans="1:8" ht="25.5">
      <c r="A33" s="55" t="s">
        <v>143</v>
      </c>
      <c r="B33" s="35" t="s">
        <v>103</v>
      </c>
      <c r="C33" s="35" t="s">
        <v>237</v>
      </c>
      <c r="D33" s="35" t="s">
        <v>243</v>
      </c>
      <c r="E33" s="57" t="s">
        <v>112</v>
      </c>
      <c r="F33" s="48"/>
      <c r="G33" s="44"/>
      <c r="H33" s="44"/>
    </row>
    <row r="34" spans="1:8" ht="25.5">
      <c r="A34" s="55" t="s">
        <v>121</v>
      </c>
      <c r="B34" s="35" t="s">
        <v>103</v>
      </c>
      <c r="C34" s="35" t="s">
        <v>237</v>
      </c>
      <c r="D34" s="35" t="s">
        <v>243</v>
      </c>
      <c r="E34" s="57" t="s">
        <v>192</v>
      </c>
      <c r="F34" s="48"/>
      <c r="G34" s="44"/>
      <c r="H34" s="44"/>
    </row>
    <row r="35" spans="1:8" ht="25.5">
      <c r="A35" s="55" t="s">
        <v>121</v>
      </c>
      <c r="B35" s="35" t="s">
        <v>103</v>
      </c>
      <c r="C35" s="35" t="s">
        <v>237</v>
      </c>
      <c r="D35" s="35" t="s">
        <v>244</v>
      </c>
      <c r="E35" s="57">
        <v>244</v>
      </c>
      <c r="F35" s="48"/>
      <c r="G35" s="44"/>
      <c r="H35" s="44">
        <v>374.67</v>
      </c>
    </row>
    <row r="36" spans="1:8" ht="76.5">
      <c r="A36" s="55" t="s">
        <v>144</v>
      </c>
      <c r="B36" s="35" t="s">
        <v>103</v>
      </c>
      <c r="C36" s="35" t="s">
        <v>237</v>
      </c>
      <c r="D36" s="35" t="s">
        <v>243</v>
      </c>
      <c r="E36" s="56" t="s">
        <v>145</v>
      </c>
      <c r="F36" s="48"/>
      <c r="G36" s="44"/>
      <c r="H36" s="44"/>
    </row>
    <row r="37" spans="1:8">
      <c r="A37" s="55" t="s">
        <v>146</v>
      </c>
      <c r="B37" s="35" t="s">
        <v>103</v>
      </c>
      <c r="C37" s="35" t="s">
        <v>237</v>
      </c>
      <c r="D37" s="35" t="s">
        <v>243</v>
      </c>
      <c r="E37" s="56" t="s">
        <v>118</v>
      </c>
      <c r="F37" s="48"/>
      <c r="G37" s="44"/>
      <c r="H37" s="44"/>
    </row>
    <row r="38" spans="1:8">
      <c r="A38" s="47" t="s">
        <v>22</v>
      </c>
      <c r="B38" s="35" t="s">
        <v>103</v>
      </c>
      <c r="C38" s="35" t="s">
        <v>119</v>
      </c>
      <c r="D38" s="35"/>
      <c r="E38" s="35"/>
      <c r="F38" s="32" t="e">
        <f>#REF!</f>
        <v>#REF!</v>
      </c>
      <c r="G38" s="44">
        <f>G39</f>
        <v>9</v>
      </c>
      <c r="H38" s="44">
        <f>H39</f>
        <v>9</v>
      </c>
    </row>
    <row r="39" spans="1:8" ht="38.25">
      <c r="A39" s="47" t="s">
        <v>147</v>
      </c>
      <c r="B39" s="35" t="s">
        <v>103</v>
      </c>
      <c r="C39" s="35" t="s">
        <v>119</v>
      </c>
      <c r="D39" s="35" t="s">
        <v>148</v>
      </c>
      <c r="E39" s="35"/>
      <c r="F39" s="32"/>
      <c r="G39" s="44">
        <f>G40</f>
        <v>9</v>
      </c>
      <c r="H39" s="44">
        <f>H40</f>
        <v>9</v>
      </c>
    </row>
    <row r="40" spans="1:8" ht="25.5">
      <c r="A40" s="58" t="s">
        <v>121</v>
      </c>
      <c r="B40" s="35" t="s">
        <v>103</v>
      </c>
      <c r="C40" s="35" t="s">
        <v>119</v>
      </c>
      <c r="D40" s="35" t="s">
        <v>148</v>
      </c>
      <c r="E40" s="30" t="s">
        <v>115</v>
      </c>
      <c r="F40" s="32"/>
      <c r="G40" s="44">
        <v>9</v>
      </c>
      <c r="H40" s="44">
        <v>9</v>
      </c>
    </row>
    <row r="41" spans="1:8">
      <c r="A41" s="47" t="s">
        <v>128</v>
      </c>
      <c r="B41" s="35" t="s">
        <v>105</v>
      </c>
      <c r="C41" s="35"/>
      <c r="D41" s="35"/>
      <c r="E41" s="35"/>
      <c r="F41" s="32" t="e">
        <f>F42</f>
        <v>#REF!</v>
      </c>
      <c r="G41" s="44">
        <f>G42</f>
        <v>108.1</v>
      </c>
      <c r="H41" s="113">
        <v>209.9</v>
      </c>
    </row>
    <row r="42" spans="1:8">
      <c r="A42" s="47" t="s">
        <v>37</v>
      </c>
      <c r="B42" s="35" t="s">
        <v>105</v>
      </c>
      <c r="C42" s="35" t="s">
        <v>110</v>
      </c>
      <c r="D42" s="35"/>
      <c r="E42" s="35"/>
      <c r="F42" s="32" t="e">
        <f>#REF!+#REF!</f>
        <v>#REF!</v>
      </c>
      <c r="G42" s="44">
        <f>G43</f>
        <v>108.1</v>
      </c>
      <c r="H42" s="44">
        <f>H43</f>
        <v>209.9</v>
      </c>
    </row>
    <row r="43" spans="1:8" ht="63.75">
      <c r="A43" s="58" t="s">
        <v>180</v>
      </c>
      <c r="B43" s="35" t="s">
        <v>105</v>
      </c>
      <c r="C43" s="35" t="s">
        <v>110</v>
      </c>
      <c r="D43" s="35" t="s">
        <v>150</v>
      </c>
      <c r="E43" s="35"/>
      <c r="F43" s="48"/>
      <c r="G43" s="44">
        <f>G44+G45+G46</f>
        <v>108.1</v>
      </c>
      <c r="H43" s="44">
        <v>209.9</v>
      </c>
    </row>
    <row r="44" spans="1:8">
      <c r="A44" s="55" t="s">
        <v>139</v>
      </c>
      <c r="B44" s="35" t="s">
        <v>105</v>
      </c>
      <c r="C44" s="35" t="s">
        <v>110</v>
      </c>
      <c r="D44" s="35" t="s">
        <v>150</v>
      </c>
      <c r="E44" s="56" t="s">
        <v>107</v>
      </c>
      <c r="F44" s="48"/>
      <c r="G44" s="44">
        <v>83</v>
      </c>
      <c r="H44" s="44">
        <v>160.9</v>
      </c>
    </row>
    <row r="45" spans="1:8" ht="38.25">
      <c r="A45" s="55" t="s">
        <v>142</v>
      </c>
      <c r="B45" s="35" t="s">
        <v>105</v>
      </c>
      <c r="C45" s="35" t="s">
        <v>110</v>
      </c>
      <c r="D45" s="35" t="s">
        <v>150</v>
      </c>
      <c r="E45" s="56" t="s">
        <v>133</v>
      </c>
      <c r="F45" s="48"/>
      <c r="G45" s="44">
        <v>25.1</v>
      </c>
      <c r="H45" s="44">
        <v>49</v>
      </c>
    </row>
    <row r="46" spans="1:8" ht="25.5">
      <c r="A46" s="58" t="s">
        <v>121</v>
      </c>
      <c r="B46" s="35" t="s">
        <v>105</v>
      </c>
      <c r="C46" s="35" t="s">
        <v>110</v>
      </c>
      <c r="D46" s="35" t="s">
        <v>150</v>
      </c>
      <c r="E46" s="35" t="s">
        <v>115</v>
      </c>
      <c r="F46" s="48"/>
      <c r="G46" s="44"/>
      <c r="H46" s="44"/>
    </row>
    <row r="47" spans="1:8">
      <c r="A47" s="28" t="s">
        <v>187</v>
      </c>
      <c r="B47" s="35" t="s">
        <v>110</v>
      </c>
      <c r="C47" s="35"/>
      <c r="D47" s="35"/>
      <c r="E47" s="35"/>
      <c r="F47" s="48"/>
      <c r="G47" s="44">
        <f>G48</f>
        <v>1</v>
      </c>
      <c r="H47" s="44">
        <f>H48</f>
        <v>2</v>
      </c>
    </row>
    <row r="48" spans="1:8">
      <c r="A48" s="124" t="s">
        <v>188</v>
      </c>
      <c r="B48" s="35" t="s">
        <v>110</v>
      </c>
      <c r="C48" s="35" t="s">
        <v>189</v>
      </c>
      <c r="D48" s="35"/>
      <c r="E48" s="35"/>
      <c r="F48" s="48"/>
      <c r="G48" s="44">
        <f>G49</f>
        <v>1</v>
      </c>
      <c r="H48" s="44">
        <f>H49</f>
        <v>2</v>
      </c>
    </row>
    <row r="49" spans="1:8">
      <c r="A49" s="27" t="s">
        <v>190</v>
      </c>
      <c r="B49" s="35" t="s">
        <v>110</v>
      </c>
      <c r="C49" s="35" t="s">
        <v>189</v>
      </c>
      <c r="D49" s="35" t="s">
        <v>191</v>
      </c>
      <c r="E49" s="125" t="s">
        <v>115</v>
      </c>
      <c r="F49" s="48"/>
      <c r="G49" s="44">
        <v>1</v>
      </c>
      <c r="H49" s="44">
        <v>2</v>
      </c>
    </row>
    <row r="50" spans="1:8">
      <c r="A50" s="47" t="s">
        <v>122</v>
      </c>
      <c r="B50" s="35" t="s">
        <v>114</v>
      </c>
      <c r="C50" s="35"/>
      <c r="D50" s="35"/>
      <c r="E50" s="35"/>
      <c r="F50" s="32" t="e">
        <f>F51+#REF!</f>
        <v>#REF!</v>
      </c>
      <c r="G50" s="113">
        <f t="shared" ref="G50:H52" si="1">G51</f>
        <v>0</v>
      </c>
      <c r="H50" s="113">
        <f t="shared" si="1"/>
        <v>0</v>
      </c>
    </row>
    <row r="51" spans="1:8">
      <c r="A51" s="47" t="s">
        <v>11</v>
      </c>
      <c r="B51" s="35" t="s">
        <v>114</v>
      </c>
      <c r="C51" s="35" t="s">
        <v>110</v>
      </c>
      <c r="D51" s="35"/>
      <c r="E51" s="35"/>
      <c r="F51" s="32" t="e">
        <f>#REF!+#REF!+#REF!+#REF!+#REF!</f>
        <v>#REF!</v>
      </c>
      <c r="G51" s="44">
        <f t="shared" si="1"/>
        <v>0</v>
      </c>
      <c r="H51" s="44">
        <f t="shared" si="1"/>
        <v>0</v>
      </c>
    </row>
    <row r="52" spans="1:8" ht="25.5">
      <c r="A52" s="54" t="s">
        <v>152</v>
      </c>
      <c r="B52" s="35" t="s">
        <v>114</v>
      </c>
      <c r="C52" s="35" t="s">
        <v>110</v>
      </c>
      <c r="D52" s="35" t="s">
        <v>153</v>
      </c>
      <c r="E52" s="35"/>
      <c r="F52" s="48"/>
      <c r="G52" s="44">
        <f t="shared" si="1"/>
        <v>0</v>
      </c>
      <c r="H52" s="44">
        <f t="shared" si="1"/>
        <v>0</v>
      </c>
    </row>
    <row r="53" spans="1:8" ht="25.5">
      <c r="A53" s="54" t="s">
        <v>121</v>
      </c>
      <c r="B53" s="35" t="s">
        <v>114</v>
      </c>
      <c r="C53" s="35" t="s">
        <v>110</v>
      </c>
      <c r="D53" s="35" t="s">
        <v>153</v>
      </c>
      <c r="E53" s="35" t="s">
        <v>115</v>
      </c>
      <c r="F53" s="48"/>
      <c r="G53" s="44"/>
      <c r="H53" s="44"/>
    </row>
    <row r="54" spans="1:8">
      <c r="A54" s="132" t="s">
        <v>194</v>
      </c>
      <c r="B54" s="35" t="s">
        <v>195</v>
      </c>
      <c r="C54" s="35"/>
      <c r="D54" s="35"/>
      <c r="E54" s="35"/>
      <c r="F54" s="32" t="e">
        <f>F55</f>
        <v>#REF!</v>
      </c>
      <c r="G54" s="113">
        <f>G55</f>
        <v>0</v>
      </c>
      <c r="H54" s="113">
        <f>H55</f>
        <v>499.84</v>
      </c>
    </row>
    <row r="55" spans="1:8">
      <c r="A55" s="47" t="s">
        <v>196</v>
      </c>
      <c r="B55" s="35" t="s">
        <v>195</v>
      </c>
      <c r="C55" s="35" t="s">
        <v>195</v>
      </c>
      <c r="D55" s="35"/>
      <c r="E55" s="35"/>
      <c r="F55" s="32" t="e">
        <f>#REF!+#REF!</f>
        <v>#REF!</v>
      </c>
      <c r="G55" s="44">
        <f>G56</f>
        <v>0</v>
      </c>
      <c r="H55" s="44">
        <f>H56</f>
        <v>499.84</v>
      </c>
    </row>
    <row r="56" spans="1:8">
      <c r="A56" s="54" t="s">
        <v>197</v>
      </c>
      <c r="B56" s="35" t="s">
        <v>195</v>
      </c>
      <c r="C56" s="35" t="s">
        <v>195</v>
      </c>
      <c r="D56" s="35" t="s">
        <v>198</v>
      </c>
      <c r="E56" s="35"/>
      <c r="F56" s="48"/>
      <c r="G56" s="44">
        <f>G57</f>
        <v>0</v>
      </c>
      <c r="H56" s="44">
        <f>H57</f>
        <v>499.84</v>
      </c>
    </row>
    <row r="57" spans="1:8" ht="25.5">
      <c r="A57" s="54" t="s">
        <v>154</v>
      </c>
      <c r="B57" s="35" t="s">
        <v>195</v>
      </c>
      <c r="C57" s="35" t="s">
        <v>195</v>
      </c>
      <c r="D57" s="35" t="s">
        <v>199</v>
      </c>
      <c r="E57" s="35"/>
      <c r="F57" s="48"/>
      <c r="G57" s="44">
        <f>G58+G61</f>
        <v>0</v>
      </c>
      <c r="H57" s="44">
        <f>H58+H61</f>
        <v>499.84</v>
      </c>
    </row>
    <row r="58" spans="1:8" ht="25.5">
      <c r="A58" s="55" t="s">
        <v>155</v>
      </c>
      <c r="B58" s="35" t="s">
        <v>195</v>
      </c>
      <c r="C58" s="35" t="s">
        <v>195</v>
      </c>
      <c r="D58" s="35" t="s">
        <v>200</v>
      </c>
      <c r="E58" s="35"/>
      <c r="F58" s="48"/>
      <c r="G58" s="44">
        <f>G59+G60</f>
        <v>0</v>
      </c>
      <c r="H58" s="44">
        <f>H59+H60</f>
        <v>454.84</v>
      </c>
    </row>
    <row r="59" spans="1:8">
      <c r="A59" s="55" t="s">
        <v>134</v>
      </c>
      <c r="B59" s="35" t="s">
        <v>195</v>
      </c>
      <c r="C59" s="35" t="s">
        <v>195</v>
      </c>
      <c r="D59" s="35" t="s">
        <v>200</v>
      </c>
      <c r="E59" s="56" t="s">
        <v>120</v>
      </c>
      <c r="F59" s="48"/>
      <c r="G59" s="44"/>
      <c r="H59" s="44">
        <v>349.34</v>
      </c>
    </row>
    <row r="60" spans="1:8" ht="38.25">
      <c r="A60" s="55" t="s">
        <v>156</v>
      </c>
      <c r="B60" s="35" t="s">
        <v>195</v>
      </c>
      <c r="C60" s="35" t="s">
        <v>195</v>
      </c>
      <c r="D60" s="35" t="s">
        <v>200</v>
      </c>
      <c r="E60" s="56" t="s">
        <v>135</v>
      </c>
      <c r="F60" s="48"/>
      <c r="G60" s="44"/>
      <c r="H60" s="44">
        <v>105.5</v>
      </c>
    </row>
    <row r="61" spans="1:8">
      <c r="A61" s="54" t="s">
        <v>201</v>
      </c>
      <c r="B61" s="35" t="s">
        <v>195</v>
      </c>
      <c r="C61" s="35" t="s">
        <v>195</v>
      </c>
      <c r="D61" s="35" t="s">
        <v>202</v>
      </c>
      <c r="E61" s="35"/>
      <c r="F61" s="48"/>
      <c r="G61" s="44">
        <f>G62</f>
        <v>0</v>
      </c>
      <c r="H61" s="44">
        <f>H62</f>
        <v>45</v>
      </c>
    </row>
    <row r="62" spans="1:8" ht="25.5">
      <c r="A62" s="54" t="s">
        <v>121</v>
      </c>
      <c r="B62" s="35" t="s">
        <v>195</v>
      </c>
      <c r="C62" s="35" t="s">
        <v>195</v>
      </c>
      <c r="D62" s="35" t="s">
        <v>202</v>
      </c>
      <c r="E62" s="35" t="s">
        <v>115</v>
      </c>
      <c r="F62" s="48"/>
      <c r="G62" s="44"/>
      <c r="H62" s="44">
        <v>45</v>
      </c>
    </row>
    <row r="63" spans="1:8" ht="25.5">
      <c r="A63" s="114" t="s">
        <v>124</v>
      </c>
      <c r="B63" s="115" t="s">
        <v>123</v>
      </c>
      <c r="C63" s="115"/>
      <c r="D63" s="115"/>
      <c r="E63" s="115"/>
      <c r="F63" s="116" t="e">
        <f>F64</f>
        <v>#REF!</v>
      </c>
      <c r="G63" s="117">
        <f>G64</f>
        <v>288.12</v>
      </c>
      <c r="H63" s="117">
        <f>H64</f>
        <v>2154.1999999999998</v>
      </c>
    </row>
    <row r="64" spans="1:8">
      <c r="A64" s="47" t="s">
        <v>125</v>
      </c>
      <c r="B64" s="35" t="s">
        <v>123</v>
      </c>
      <c r="C64" s="35" t="s">
        <v>103</v>
      </c>
      <c r="D64" s="35"/>
      <c r="E64" s="35"/>
      <c r="F64" s="32" t="e">
        <f>#REF!+F65</f>
        <v>#REF!</v>
      </c>
      <c r="G64" s="113">
        <f>G69</f>
        <v>288.12</v>
      </c>
      <c r="H64" s="113">
        <f>H69</f>
        <v>2154.1999999999998</v>
      </c>
    </row>
    <row r="65" spans="1:8" ht="51" hidden="1">
      <c r="A65" s="34" t="s">
        <v>181</v>
      </c>
      <c r="B65" s="35" t="s">
        <v>123</v>
      </c>
      <c r="C65" s="35" t="s">
        <v>103</v>
      </c>
      <c r="D65" s="35" t="s">
        <v>231</v>
      </c>
      <c r="E65" s="35"/>
      <c r="F65" s="32">
        <f>F66+F67+F68</f>
        <v>378.5</v>
      </c>
      <c r="G65" s="118">
        <v>0</v>
      </c>
      <c r="H65" s="113">
        <v>0</v>
      </c>
    </row>
    <row r="66" spans="1:8" ht="25.5">
      <c r="A66" s="54" t="s">
        <v>121</v>
      </c>
      <c r="B66" s="35" t="s">
        <v>123</v>
      </c>
      <c r="C66" s="35" t="s">
        <v>103</v>
      </c>
      <c r="D66" s="35" t="s">
        <v>231</v>
      </c>
      <c r="E66" s="35" t="s">
        <v>115</v>
      </c>
      <c r="F66" s="48">
        <v>318.5</v>
      </c>
      <c r="G66" s="44">
        <v>0</v>
      </c>
      <c r="H66" s="113">
        <v>0</v>
      </c>
    </row>
    <row r="67" spans="1:8">
      <c r="A67" s="47" t="s">
        <v>116</v>
      </c>
      <c r="B67" s="35" t="s">
        <v>123</v>
      </c>
      <c r="C67" s="35" t="s">
        <v>103</v>
      </c>
      <c r="D67" s="35" t="s">
        <v>231</v>
      </c>
      <c r="E67" s="35" t="s">
        <v>117</v>
      </c>
      <c r="F67" s="48">
        <v>38</v>
      </c>
      <c r="G67" s="44"/>
      <c r="H67" s="113"/>
    </row>
    <row r="68" spans="1:8">
      <c r="A68" s="47" t="s">
        <v>182</v>
      </c>
      <c r="B68" s="35" t="s">
        <v>123</v>
      </c>
      <c r="C68" s="35" t="s">
        <v>103</v>
      </c>
      <c r="D68" s="35" t="s">
        <v>231</v>
      </c>
      <c r="E68" s="35" t="s">
        <v>118</v>
      </c>
      <c r="F68" s="48">
        <v>22</v>
      </c>
      <c r="G68" s="44"/>
      <c r="H68" s="113"/>
    </row>
    <row r="69" spans="1:8">
      <c r="A69" s="119" t="s">
        <v>157</v>
      </c>
      <c r="B69" s="115" t="s">
        <v>123</v>
      </c>
      <c r="C69" s="115" t="s">
        <v>103</v>
      </c>
      <c r="D69" s="115" t="s">
        <v>136</v>
      </c>
      <c r="E69" s="115"/>
      <c r="F69" s="120"/>
      <c r="G69" s="121">
        <f>G74+G70</f>
        <v>288.12</v>
      </c>
      <c r="H69" s="121">
        <f>H74+H70</f>
        <v>2154.1999999999998</v>
      </c>
    </row>
    <row r="70" spans="1:8" ht="25.5">
      <c r="A70" s="54" t="s">
        <v>154</v>
      </c>
      <c r="B70" s="35" t="s">
        <v>123</v>
      </c>
      <c r="C70" s="35" t="s">
        <v>103</v>
      </c>
      <c r="D70" s="35" t="s">
        <v>136</v>
      </c>
      <c r="E70" s="35"/>
      <c r="F70" s="120"/>
      <c r="G70" s="113">
        <f>G71</f>
        <v>288.12</v>
      </c>
      <c r="H70" s="113">
        <f>H71</f>
        <v>0</v>
      </c>
    </row>
    <row r="71" spans="1:8" ht="25.5" hidden="1">
      <c r="A71" s="55" t="s">
        <v>155</v>
      </c>
      <c r="B71" s="35" t="s">
        <v>123</v>
      </c>
      <c r="C71" s="35" t="s">
        <v>103</v>
      </c>
      <c r="D71" s="35" t="s">
        <v>183</v>
      </c>
      <c r="E71" s="35"/>
      <c r="F71" s="120"/>
      <c r="G71" s="113">
        <f>G72+G73</f>
        <v>288.12</v>
      </c>
      <c r="H71" s="113">
        <f>H72+H73</f>
        <v>0</v>
      </c>
    </row>
    <row r="72" spans="1:8" hidden="1">
      <c r="A72" s="55" t="s">
        <v>134</v>
      </c>
      <c r="B72" s="35" t="s">
        <v>123</v>
      </c>
      <c r="C72" s="35" t="s">
        <v>103</v>
      </c>
      <c r="D72" s="35" t="s">
        <v>184</v>
      </c>
      <c r="E72" s="35" t="s">
        <v>120</v>
      </c>
      <c r="F72" s="120"/>
      <c r="G72" s="44">
        <v>288.12</v>
      </c>
      <c r="H72" s="113"/>
    </row>
    <row r="73" spans="1:8" ht="38.25" hidden="1">
      <c r="A73" s="55" t="s">
        <v>156</v>
      </c>
      <c r="B73" s="35" t="s">
        <v>123</v>
      </c>
      <c r="C73" s="35" t="s">
        <v>103</v>
      </c>
      <c r="D73" s="35" t="s">
        <v>184</v>
      </c>
      <c r="E73" s="35" t="s">
        <v>135</v>
      </c>
      <c r="F73" s="120"/>
      <c r="G73" s="44"/>
      <c r="H73" s="113"/>
    </row>
    <row r="74" spans="1:8">
      <c r="A74" s="54" t="s">
        <v>158</v>
      </c>
      <c r="B74" s="35" t="s">
        <v>123</v>
      </c>
      <c r="C74" s="35" t="s">
        <v>103</v>
      </c>
      <c r="D74" s="35" t="s">
        <v>159</v>
      </c>
      <c r="E74" s="35"/>
      <c r="F74" s="48"/>
      <c r="G74" s="113">
        <f>G75+G76+G77+G78</f>
        <v>0</v>
      </c>
      <c r="H74" s="113">
        <f>H75+H76+H77+H78</f>
        <v>2154.1999999999998</v>
      </c>
    </row>
    <row r="75" spans="1:8" ht="25.5">
      <c r="A75" s="54" t="s">
        <v>121</v>
      </c>
      <c r="B75" s="35" t="s">
        <v>123</v>
      </c>
      <c r="C75" s="35" t="s">
        <v>103</v>
      </c>
      <c r="D75" s="35" t="s">
        <v>159</v>
      </c>
      <c r="E75" s="35" t="s">
        <v>115</v>
      </c>
      <c r="F75" s="48"/>
      <c r="G75" s="44"/>
      <c r="H75" s="113">
        <v>2154.1999999999998</v>
      </c>
    </row>
    <row r="76" spans="1:8" ht="76.5">
      <c r="A76" s="55" t="s">
        <v>144</v>
      </c>
      <c r="B76" s="35" t="s">
        <v>123</v>
      </c>
      <c r="C76" s="35" t="s">
        <v>103</v>
      </c>
      <c r="D76" s="35" t="s">
        <v>185</v>
      </c>
      <c r="E76" s="56" t="s">
        <v>145</v>
      </c>
      <c r="F76" s="48"/>
      <c r="G76" s="44"/>
      <c r="H76" s="113"/>
    </row>
    <row r="77" spans="1:8">
      <c r="A77" s="55" t="s">
        <v>116</v>
      </c>
      <c r="B77" s="35" t="s">
        <v>123</v>
      </c>
      <c r="C77" s="35" t="s">
        <v>103</v>
      </c>
      <c r="D77" s="35" t="s">
        <v>185</v>
      </c>
      <c r="E77" s="56" t="s">
        <v>117</v>
      </c>
      <c r="F77" s="48"/>
      <c r="G77" s="44"/>
      <c r="H77" s="113"/>
    </row>
    <row r="78" spans="1:8">
      <c r="A78" s="55" t="s">
        <v>146</v>
      </c>
      <c r="B78" s="35" t="s">
        <v>123</v>
      </c>
      <c r="C78" s="35" t="s">
        <v>103</v>
      </c>
      <c r="D78" s="35" t="s">
        <v>185</v>
      </c>
      <c r="E78" s="56" t="s">
        <v>118</v>
      </c>
      <c r="F78" s="48"/>
      <c r="G78" s="44"/>
      <c r="H78" s="113"/>
    </row>
    <row r="79" spans="1:8">
      <c r="A79" s="132" t="s">
        <v>205</v>
      </c>
      <c r="B79" s="115" t="s">
        <v>119</v>
      </c>
      <c r="C79" s="115"/>
      <c r="D79" s="115"/>
      <c r="E79" s="115"/>
      <c r="F79" s="111" t="e">
        <f>F80+F83</f>
        <v>#REF!</v>
      </c>
      <c r="G79" s="112">
        <f>G80+G83</f>
        <v>0</v>
      </c>
      <c r="H79" s="121">
        <f>H80+H83</f>
        <v>1364.5376639999999</v>
      </c>
    </row>
    <row r="80" spans="1:8">
      <c r="A80" s="47" t="s">
        <v>206</v>
      </c>
      <c r="B80" s="35" t="s">
        <v>119</v>
      </c>
      <c r="C80" s="35" t="s">
        <v>105</v>
      </c>
      <c r="D80" s="35"/>
      <c r="E80" s="35"/>
      <c r="F80" s="32" t="e">
        <f>#REF!+F81</f>
        <v>#REF!</v>
      </c>
      <c r="G80" s="44">
        <f>G81</f>
        <v>0</v>
      </c>
      <c r="H80" s="113">
        <f>H81</f>
        <v>0</v>
      </c>
    </row>
    <row r="81" spans="1:8" ht="25.5">
      <c r="A81" s="34" t="s">
        <v>207</v>
      </c>
      <c r="B81" s="35" t="s">
        <v>119</v>
      </c>
      <c r="C81" s="35" t="s">
        <v>105</v>
      </c>
      <c r="D81" s="35" t="s">
        <v>208</v>
      </c>
      <c r="E81" s="35"/>
      <c r="F81" s="32">
        <f>F82</f>
        <v>0</v>
      </c>
      <c r="G81" s="44">
        <f>G82</f>
        <v>0</v>
      </c>
      <c r="H81" s="113">
        <f>H82</f>
        <v>0</v>
      </c>
    </row>
    <row r="82" spans="1:8" ht="25.5">
      <c r="A82" s="54" t="s">
        <v>121</v>
      </c>
      <c r="B82" s="35" t="s">
        <v>119</v>
      </c>
      <c r="C82" s="35" t="s">
        <v>105</v>
      </c>
      <c r="D82" s="35" t="s">
        <v>208</v>
      </c>
      <c r="E82" s="35"/>
      <c r="F82" s="32"/>
      <c r="G82" s="44">
        <f>F82</f>
        <v>0</v>
      </c>
      <c r="H82" s="113">
        <v>0</v>
      </c>
    </row>
    <row r="83" spans="1:8">
      <c r="A83" s="47" t="s">
        <v>209</v>
      </c>
      <c r="B83" s="35" t="s">
        <v>119</v>
      </c>
      <c r="C83" s="35" t="s">
        <v>114</v>
      </c>
      <c r="D83" s="35"/>
      <c r="E83" s="35"/>
      <c r="F83" s="32" t="e">
        <f>#REF!+F84</f>
        <v>#REF!</v>
      </c>
      <c r="G83" s="44"/>
      <c r="H83" s="113">
        <f>H86</f>
        <v>1364.5376639999999</v>
      </c>
    </row>
    <row r="84" spans="1:8" ht="51">
      <c r="A84" s="34" t="s">
        <v>181</v>
      </c>
      <c r="B84" s="35" t="s">
        <v>119</v>
      </c>
      <c r="C84" s="35" t="s">
        <v>114</v>
      </c>
      <c r="D84" s="35" t="s">
        <v>231</v>
      </c>
      <c r="E84" s="35"/>
      <c r="F84" s="32">
        <f>F85</f>
        <v>923.3</v>
      </c>
      <c r="G84" s="44">
        <f>G85</f>
        <v>0</v>
      </c>
      <c r="H84" s="113">
        <f>H85</f>
        <v>0</v>
      </c>
    </row>
    <row r="85" spans="1:8" ht="25.5">
      <c r="A85" s="54" t="s">
        <v>121</v>
      </c>
      <c r="B85" s="35" t="s">
        <v>119</v>
      </c>
      <c r="C85" s="35" t="s">
        <v>114</v>
      </c>
      <c r="D85" s="35" t="s">
        <v>231</v>
      </c>
      <c r="E85" s="35" t="s">
        <v>115</v>
      </c>
      <c r="F85" s="32">
        <v>923.3</v>
      </c>
      <c r="G85" s="44"/>
      <c r="H85" s="113"/>
    </row>
    <row r="86" spans="1:8">
      <c r="A86" s="37" t="s">
        <v>210</v>
      </c>
      <c r="B86" s="115" t="s">
        <v>119</v>
      </c>
      <c r="C86" s="115" t="s">
        <v>114</v>
      </c>
      <c r="D86" s="115" t="s">
        <v>211</v>
      </c>
      <c r="E86" s="115"/>
      <c r="F86" s="111"/>
      <c r="G86" s="112"/>
      <c r="H86" s="121">
        <f>H87</f>
        <v>1364.5376639999999</v>
      </c>
    </row>
    <row r="87" spans="1:8" ht="25.5">
      <c r="A87" s="54" t="s">
        <v>212</v>
      </c>
      <c r="B87" s="35" t="s">
        <v>119</v>
      </c>
      <c r="C87" s="35" t="s">
        <v>114</v>
      </c>
      <c r="D87" s="35" t="s">
        <v>213</v>
      </c>
      <c r="E87" s="35"/>
      <c r="F87" s="32"/>
      <c r="G87" s="44"/>
      <c r="H87" s="113">
        <f>H88</f>
        <v>1364.5376639999999</v>
      </c>
    </row>
    <row r="88" spans="1:8" ht="25.5">
      <c r="A88" s="55" t="s">
        <v>214</v>
      </c>
      <c r="B88" s="35" t="s">
        <v>119</v>
      </c>
      <c r="C88" s="35" t="s">
        <v>114</v>
      </c>
      <c r="D88" s="35" t="s">
        <v>215</v>
      </c>
      <c r="E88" s="35"/>
      <c r="F88" s="32"/>
      <c r="G88" s="44"/>
      <c r="H88" s="113">
        <f>SUM(H89:H90)</f>
        <v>1364.5376639999999</v>
      </c>
    </row>
    <row r="89" spans="1:8">
      <c r="A89" s="55" t="s">
        <v>134</v>
      </c>
      <c r="B89" s="35" t="s">
        <v>119</v>
      </c>
      <c r="C89" s="35" t="s">
        <v>114</v>
      </c>
      <c r="D89" s="35" t="s">
        <v>215</v>
      </c>
      <c r="E89" s="56" t="s">
        <v>120</v>
      </c>
      <c r="F89" s="32"/>
      <c r="G89" s="44"/>
      <c r="H89" s="113">
        <v>1048.0319999999999</v>
      </c>
    </row>
    <row r="90" spans="1:8" ht="38.25">
      <c r="A90" s="55" t="s">
        <v>156</v>
      </c>
      <c r="B90" s="35" t="s">
        <v>119</v>
      </c>
      <c r="C90" s="35" t="s">
        <v>114</v>
      </c>
      <c r="D90" s="35" t="s">
        <v>215</v>
      </c>
      <c r="E90" s="56" t="s">
        <v>135</v>
      </c>
      <c r="F90" s="32"/>
      <c r="G90" s="44"/>
      <c r="H90" s="113">
        <v>316.50566400000002</v>
      </c>
    </row>
    <row r="91" spans="1:8">
      <c r="A91" s="34" t="s">
        <v>126</v>
      </c>
      <c r="B91" s="35" t="s">
        <v>127</v>
      </c>
      <c r="C91" s="35" t="s">
        <v>127</v>
      </c>
      <c r="D91" s="35" t="s">
        <v>204</v>
      </c>
      <c r="E91" s="35" t="s">
        <v>106</v>
      </c>
      <c r="F91" s="32">
        <v>0</v>
      </c>
      <c r="G91" s="44">
        <v>88.4</v>
      </c>
      <c r="H91" s="44">
        <v>0</v>
      </c>
    </row>
    <row r="92" spans="1:8">
      <c r="A92" s="34" t="s">
        <v>126</v>
      </c>
      <c r="B92" s="35"/>
      <c r="C92" s="35"/>
      <c r="D92" s="35"/>
      <c r="E92" s="35"/>
      <c r="F92" s="32"/>
      <c r="G92" s="44"/>
      <c r="H92" s="44"/>
    </row>
    <row r="93" spans="1:8">
      <c r="A93" s="138" t="s">
        <v>1</v>
      </c>
      <c r="B93" s="138"/>
      <c r="C93" s="138"/>
      <c r="D93" s="138"/>
      <c r="E93" s="138"/>
      <c r="F93" s="32" t="e">
        <f>F7+F41+#REF!+F50+#REF!+#REF!+#REF!+F91</f>
        <v>#REF!</v>
      </c>
      <c r="G93" s="44" t="e">
        <f>G7+G41+G47+G50+G54+G69+G91</f>
        <v>#REF!</v>
      </c>
      <c r="H93" s="44">
        <f>H79+H63+H54+H47+H41+H26+H7</f>
        <v>8945.2576640000007</v>
      </c>
    </row>
  </sheetData>
  <mergeCells count="4">
    <mergeCell ref="D1:H1"/>
    <mergeCell ref="I1:J1"/>
    <mergeCell ref="A3:G3"/>
    <mergeCell ref="A93:E93"/>
  </mergeCells>
  <pageMargins left="1.1417322834645669" right="0.19685039370078741" top="0.59055118110236227" bottom="0.27559055118110237" header="0.31496062992125984" footer="0.31496062992125984"/>
  <pageSetup paperSize="9" scale="79" fitToHeight="0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5"/>
  <sheetViews>
    <sheetView workbookViewId="0">
      <selection activeCell="B3" sqref="B3"/>
    </sheetView>
  </sheetViews>
  <sheetFormatPr defaultRowHeight="15.75"/>
  <cols>
    <col min="1" max="1" width="22.140625" style="4" customWidth="1"/>
    <col min="2" max="2" width="50.28515625" style="4" customWidth="1"/>
    <col min="3" max="3" width="39.42578125" style="93" customWidth="1"/>
    <col min="4" max="9" width="0" style="4" hidden="1" customWidth="1"/>
    <col min="10" max="256" width="9.140625" style="4"/>
    <col min="257" max="257" width="22.140625" style="4" customWidth="1"/>
    <col min="258" max="258" width="50.28515625" style="4" customWidth="1"/>
    <col min="259" max="259" width="20.7109375" style="4" customWidth="1"/>
    <col min="260" max="265" width="0" style="4" hidden="1" customWidth="1"/>
    <col min="266" max="512" width="9.140625" style="4"/>
    <col min="513" max="513" width="22.140625" style="4" customWidth="1"/>
    <col min="514" max="514" width="50.28515625" style="4" customWidth="1"/>
    <col min="515" max="515" width="20.7109375" style="4" customWidth="1"/>
    <col min="516" max="521" width="0" style="4" hidden="1" customWidth="1"/>
    <col min="522" max="768" width="9.140625" style="4"/>
    <col min="769" max="769" width="22.140625" style="4" customWidth="1"/>
    <col min="770" max="770" width="50.28515625" style="4" customWidth="1"/>
    <col min="771" max="771" width="20.7109375" style="4" customWidth="1"/>
    <col min="772" max="777" width="0" style="4" hidden="1" customWidth="1"/>
    <col min="778" max="1024" width="9.140625" style="4"/>
    <col min="1025" max="1025" width="22.140625" style="4" customWidth="1"/>
    <col min="1026" max="1026" width="50.28515625" style="4" customWidth="1"/>
    <col min="1027" max="1027" width="20.7109375" style="4" customWidth="1"/>
    <col min="1028" max="1033" width="0" style="4" hidden="1" customWidth="1"/>
    <col min="1034" max="1280" width="9.140625" style="4"/>
    <col min="1281" max="1281" width="22.140625" style="4" customWidth="1"/>
    <col min="1282" max="1282" width="50.28515625" style="4" customWidth="1"/>
    <col min="1283" max="1283" width="20.7109375" style="4" customWidth="1"/>
    <col min="1284" max="1289" width="0" style="4" hidden="1" customWidth="1"/>
    <col min="1290" max="1536" width="9.140625" style="4"/>
    <col min="1537" max="1537" width="22.140625" style="4" customWidth="1"/>
    <col min="1538" max="1538" width="50.28515625" style="4" customWidth="1"/>
    <col min="1539" max="1539" width="20.7109375" style="4" customWidth="1"/>
    <col min="1540" max="1545" width="0" style="4" hidden="1" customWidth="1"/>
    <col min="1546" max="1792" width="9.140625" style="4"/>
    <col min="1793" max="1793" width="22.140625" style="4" customWidth="1"/>
    <col min="1794" max="1794" width="50.28515625" style="4" customWidth="1"/>
    <col min="1795" max="1795" width="20.7109375" style="4" customWidth="1"/>
    <col min="1796" max="1801" width="0" style="4" hidden="1" customWidth="1"/>
    <col min="1802" max="2048" width="9.140625" style="4"/>
    <col min="2049" max="2049" width="22.140625" style="4" customWidth="1"/>
    <col min="2050" max="2050" width="50.28515625" style="4" customWidth="1"/>
    <col min="2051" max="2051" width="20.7109375" style="4" customWidth="1"/>
    <col min="2052" max="2057" width="0" style="4" hidden="1" customWidth="1"/>
    <col min="2058" max="2304" width="9.140625" style="4"/>
    <col min="2305" max="2305" width="22.140625" style="4" customWidth="1"/>
    <col min="2306" max="2306" width="50.28515625" style="4" customWidth="1"/>
    <col min="2307" max="2307" width="20.7109375" style="4" customWidth="1"/>
    <col min="2308" max="2313" width="0" style="4" hidden="1" customWidth="1"/>
    <col min="2314" max="2560" width="9.140625" style="4"/>
    <col min="2561" max="2561" width="22.140625" style="4" customWidth="1"/>
    <col min="2562" max="2562" width="50.28515625" style="4" customWidth="1"/>
    <col min="2563" max="2563" width="20.7109375" style="4" customWidth="1"/>
    <col min="2564" max="2569" width="0" style="4" hidden="1" customWidth="1"/>
    <col min="2570" max="2816" width="9.140625" style="4"/>
    <col min="2817" max="2817" width="22.140625" style="4" customWidth="1"/>
    <col min="2818" max="2818" width="50.28515625" style="4" customWidth="1"/>
    <col min="2819" max="2819" width="20.7109375" style="4" customWidth="1"/>
    <col min="2820" max="2825" width="0" style="4" hidden="1" customWidth="1"/>
    <col min="2826" max="3072" width="9.140625" style="4"/>
    <col min="3073" max="3073" width="22.140625" style="4" customWidth="1"/>
    <col min="3074" max="3074" width="50.28515625" style="4" customWidth="1"/>
    <col min="3075" max="3075" width="20.7109375" style="4" customWidth="1"/>
    <col min="3076" max="3081" width="0" style="4" hidden="1" customWidth="1"/>
    <col min="3082" max="3328" width="9.140625" style="4"/>
    <col min="3329" max="3329" width="22.140625" style="4" customWidth="1"/>
    <col min="3330" max="3330" width="50.28515625" style="4" customWidth="1"/>
    <col min="3331" max="3331" width="20.7109375" style="4" customWidth="1"/>
    <col min="3332" max="3337" width="0" style="4" hidden="1" customWidth="1"/>
    <col min="3338" max="3584" width="9.140625" style="4"/>
    <col min="3585" max="3585" width="22.140625" style="4" customWidth="1"/>
    <col min="3586" max="3586" width="50.28515625" style="4" customWidth="1"/>
    <col min="3587" max="3587" width="20.7109375" style="4" customWidth="1"/>
    <col min="3588" max="3593" width="0" style="4" hidden="1" customWidth="1"/>
    <col min="3594" max="3840" width="9.140625" style="4"/>
    <col min="3841" max="3841" width="22.140625" style="4" customWidth="1"/>
    <col min="3842" max="3842" width="50.28515625" style="4" customWidth="1"/>
    <col min="3843" max="3843" width="20.7109375" style="4" customWidth="1"/>
    <col min="3844" max="3849" width="0" style="4" hidden="1" customWidth="1"/>
    <col min="3850" max="4096" width="9.140625" style="4"/>
    <col min="4097" max="4097" width="22.140625" style="4" customWidth="1"/>
    <col min="4098" max="4098" width="50.28515625" style="4" customWidth="1"/>
    <col min="4099" max="4099" width="20.7109375" style="4" customWidth="1"/>
    <col min="4100" max="4105" width="0" style="4" hidden="1" customWidth="1"/>
    <col min="4106" max="4352" width="9.140625" style="4"/>
    <col min="4353" max="4353" width="22.140625" style="4" customWidth="1"/>
    <col min="4354" max="4354" width="50.28515625" style="4" customWidth="1"/>
    <col min="4355" max="4355" width="20.7109375" style="4" customWidth="1"/>
    <col min="4356" max="4361" width="0" style="4" hidden="1" customWidth="1"/>
    <col min="4362" max="4608" width="9.140625" style="4"/>
    <col min="4609" max="4609" width="22.140625" style="4" customWidth="1"/>
    <col min="4610" max="4610" width="50.28515625" style="4" customWidth="1"/>
    <col min="4611" max="4611" width="20.7109375" style="4" customWidth="1"/>
    <col min="4612" max="4617" width="0" style="4" hidden="1" customWidth="1"/>
    <col min="4618" max="4864" width="9.140625" style="4"/>
    <col min="4865" max="4865" width="22.140625" style="4" customWidth="1"/>
    <col min="4866" max="4866" width="50.28515625" style="4" customWidth="1"/>
    <col min="4867" max="4867" width="20.7109375" style="4" customWidth="1"/>
    <col min="4868" max="4873" width="0" style="4" hidden="1" customWidth="1"/>
    <col min="4874" max="5120" width="9.140625" style="4"/>
    <col min="5121" max="5121" width="22.140625" style="4" customWidth="1"/>
    <col min="5122" max="5122" width="50.28515625" style="4" customWidth="1"/>
    <col min="5123" max="5123" width="20.7109375" style="4" customWidth="1"/>
    <col min="5124" max="5129" width="0" style="4" hidden="1" customWidth="1"/>
    <col min="5130" max="5376" width="9.140625" style="4"/>
    <col min="5377" max="5377" width="22.140625" style="4" customWidth="1"/>
    <col min="5378" max="5378" width="50.28515625" style="4" customWidth="1"/>
    <col min="5379" max="5379" width="20.7109375" style="4" customWidth="1"/>
    <col min="5380" max="5385" width="0" style="4" hidden="1" customWidth="1"/>
    <col min="5386" max="5632" width="9.140625" style="4"/>
    <col min="5633" max="5633" width="22.140625" style="4" customWidth="1"/>
    <col min="5634" max="5634" width="50.28515625" style="4" customWidth="1"/>
    <col min="5635" max="5635" width="20.7109375" style="4" customWidth="1"/>
    <col min="5636" max="5641" width="0" style="4" hidden="1" customWidth="1"/>
    <col min="5642" max="5888" width="9.140625" style="4"/>
    <col min="5889" max="5889" width="22.140625" style="4" customWidth="1"/>
    <col min="5890" max="5890" width="50.28515625" style="4" customWidth="1"/>
    <col min="5891" max="5891" width="20.7109375" style="4" customWidth="1"/>
    <col min="5892" max="5897" width="0" style="4" hidden="1" customWidth="1"/>
    <col min="5898" max="6144" width="9.140625" style="4"/>
    <col min="6145" max="6145" width="22.140625" style="4" customWidth="1"/>
    <col min="6146" max="6146" width="50.28515625" style="4" customWidth="1"/>
    <col min="6147" max="6147" width="20.7109375" style="4" customWidth="1"/>
    <col min="6148" max="6153" width="0" style="4" hidden="1" customWidth="1"/>
    <col min="6154" max="6400" width="9.140625" style="4"/>
    <col min="6401" max="6401" width="22.140625" style="4" customWidth="1"/>
    <col min="6402" max="6402" width="50.28515625" style="4" customWidth="1"/>
    <col min="6403" max="6403" width="20.7109375" style="4" customWidth="1"/>
    <col min="6404" max="6409" width="0" style="4" hidden="1" customWidth="1"/>
    <col min="6410" max="6656" width="9.140625" style="4"/>
    <col min="6657" max="6657" width="22.140625" style="4" customWidth="1"/>
    <col min="6658" max="6658" width="50.28515625" style="4" customWidth="1"/>
    <col min="6659" max="6659" width="20.7109375" style="4" customWidth="1"/>
    <col min="6660" max="6665" width="0" style="4" hidden="1" customWidth="1"/>
    <col min="6666" max="6912" width="9.140625" style="4"/>
    <col min="6913" max="6913" width="22.140625" style="4" customWidth="1"/>
    <col min="6914" max="6914" width="50.28515625" style="4" customWidth="1"/>
    <col min="6915" max="6915" width="20.7109375" style="4" customWidth="1"/>
    <col min="6916" max="6921" width="0" style="4" hidden="1" customWidth="1"/>
    <col min="6922" max="7168" width="9.140625" style="4"/>
    <col min="7169" max="7169" width="22.140625" style="4" customWidth="1"/>
    <col min="7170" max="7170" width="50.28515625" style="4" customWidth="1"/>
    <col min="7171" max="7171" width="20.7109375" style="4" customWidth="1"/>
    <col min="7172" max="7177" width="0" style="4" hidden="1" customWidth="1"/>
    <col min="7178" max="7424" width="9.140625" style="4"/>
    <col min="7425" max="7425" width="22.140625" style="4" customWidth="1"/>
    <col min="7426" max="7426" width="50.28515625" style="4" customWidth="1"/>
    <col min="7427" max="7427" width="20.7109375" style="4" customWidth="1"/>
    <col min="7428" max="7433" width="0" style="4" hidden="1" customWidth="1"/>
    <col min="7434" max="7680" width="9.140625" style="4"/>
    <col min="7681" max="7681" width="22.140625" style="4" customWidth="1"/>
    <col min="7682" max="7682" width="50.28515625" style="4" customWidth="1"/>
    <col min="7683" max="7683" width="20.7109375" style="4" customWidth="1"/>
    <col min="7684" max="7689" width="0" style="4" hidden="1" customWidth="1"/>
    <col min="7690" max="7936" width="9.140625" style="4"/>
    <col min="7937" max="7937" width="22.140625" style="4" customWidth="1"/>
    <col min="7938" max="7938" width="50.28515625" style="4" customWidth="1"/>
    <col min="7939" max="7939" width="20.7109375" style="4" customWidth="1"/>
    <col min="7940" max="7945" width="0" style="4" hidden="1" customWidth="1"/>
    <col min="7946" max="8192" width="9.140625" style="4"/>
    <col min="8193" max="8193" width="22.140625" style="4" customWidth="1"/>
    <col min="8194" max="8194" width="50.28515625" style="4" customWidth="1"/>
    <col min="8195" max="8195" width="20.7109375" style="4" customWidth="1"/>
    <col min="8196" max="8201" width="0" style="4" hidden="1" customWidth="1"/>
    <col min="8202" max="8448" width="9.140625" style="4"/>
    <col min="8449" max="8449" width="22.140625" style="4" customWidth="1"/>
    <col min="8450" max="8450" width="50.28515625" style="4" customWidth="1"/>
    <col min="8451" max="8451" width="20.7109375" style="4" customWidth="1"/>
    <col min="8452" max="8457" width="0" style="4" hidden="1" customWidth="1"/>
    <col min="8458" max="8704" width="9.140625" style="4"/>
    <col min="8705" max="8705" width="22.140625" style="4" customWidth="1"/>
    <col min="8706" max="8706" width="50.28515625" style="4" customWidth="1"/>
    <col min="8707" max="8707" width="20.7109375" style="4" customWidth="1"/>
    <col min="8708" max="8713" width="0" style="4" hidden="1" customWidth="1"/>
    <col min="8714" max="8960" width="9.140625" style="4"/>
    <col min="8961" max="8961" width="22.140625" style="4" customWidth="1"/>
    <col min="8962" max="8962" width="50.28515625" style="4" customWidth="1"/>
    <col min="8963" max="8963" width="20.7109375" style="4" customWidth="1"/>
    <col min="8964" max="8969" width="0" style="4" hidden="1" customWidth="1"/>
    <col min="8970" max="9216" width="9.140625" style="4"/>
    <col min="9217" max="9217" width="22.140625" style="4" customWidth="1"/>
    <col min="9218" max="9218" width="50.28515625" style="4" customWidth="1"/>
    <col min="9219" max="9219" width="20.7109375" style="4" customWidth="1"/>
    <col min="9220" max="9225" width="0" style="4" hidden="1" customWidth="1"/>
    <col min="9226" max="9472" width="9.140625" style="4"/>
    <col min="9473" max="9473" width="22.140625" style="4" customWidth="1"/>
    <col min="9474" max="9474" width="50.28515625" style="4" customWidth="1"/>
    <col min="9475" max="9475" width="20.7109375" style="4" customWidth="1"/>
    <col min="9476" max="9481" width="0" style="4" hidden="1" customWidth="1"/>
    <col min="9482" max="9728" width="9.140625" style="4"/>
    <col min="9729" max="9729" width="22.140625" style="4" customWidth="1"/>
    <col min="9730" max="9730" width="50.28515625" style="4" customWidth="1"/>
    <col min="9731" max="9731" width="20.7109375" style="4" customWidth="1"/>
    <col min="9732" max="9737" width="0" style="4" hidden="1" customWidth="1"/>
    <col min="9738" max="9984" width="9.140625" style="4"/>
    <col min="9985" max="9985" width="22.140625" style="4" customWidth="1"/>
    <col min="9986" max="9986" width="50.28515625" style="4" customWidth="1"/>
    <col min="9987" max="9987" width="20.7109375" style="4" customWidth="1"/>
    <col min="9988" max="9993" width="0" style="4" hidden="1" customWidth="1"/>
    <col min="9994" max="10240" width="9.140625" style="4"/>
    <col min="10241" max="10241" width="22.140625" style="4" customWidth="1"/>
    <col min="10242" max="10242" width="50.28515625" style="4" customWidth="1"/>
    <col min="10243" max="10243" width="20.7109375" style="4" customWidth="1"/>
    <col min="10244" max="10249" width="0" style="4" hidden="1" customWidth="1"/>
    <col min="10250" max="10496" width="9.140625" style="4"/>
    <col min="10497" max="10497" width="22.140625" style="4" customWidth="1"/>
    <col min="10498" max="10498" width="50.28515625" style="4" customWidth="1"/>
    <col min="10499" max="10499" width="20.7109375" style="4" customWidth="1"/>
    <col min="10500" max="10505" width="0" style="4" hidden="1" customWidth="1"/>
    <col min="10506" max="10752" width="9.140625" style="4"/>
    <col min="10753" max="10753" width="22.140625" style="4" customWidth="1"/>
    <col min="10754" max="10754" width="50.28515625" style="4" customWidth="1"/>
    <col min="10755" max="10755" width="20.7109375" style="4" customWidth="1"/>
    <col min="10756" max="10761" width="0" style="4" hidden="1" customWidth="1"/>
    <col min="10762" max="11008" width="9.140625" style="4"/>
    <col min="11009" max="11009" width="22.140625" style="4" customWidth="1"/>
    <col min="11010" max="11010" width="50.28515625" style="4" customWidth="1"/>
    <col min="11011" max="11011" width="20.7109375" style="4" customWidth="1"/>
    <col min="11012" max="11017" width="0" style="4" hidden="1" customWidth="1"/>
    <col min="11018" max="11264" width="9.140625" style="4"/>
    <col min="11265" max="11265" width="22.140625" style="4" customWidth="1"/>
    <col min="11266" max="11266" width="50.28515625" style="4" customWidth="1"/>
    <col min="11267" max="11267" width="20.7109375" style="4" customWidth="1"/>
    <col min="11268" max="11273" width="0" style="4" hidden="1" customWidth="1"/>
    <col min="11274" max="11520" width="9.140625" style="4"/>
    <col min="11521" max="11521" width="22.140625" style="4" customWidth="1"/>
    <col min="11522" max="11522" width="50.28515625" style="4" customWidth="1"/>
    <col min="11523" max="11523" width="20.7109375" style="4" customWidth="1"/>
    <col min="11524" max="11529" width="0" style="4" hidden="1" customWidth="1"/>
    <col min="11530" max="11776" width="9.140625" style="4"/>
    <col min="11777" max="11777" width="22.140625" style="4" customWidth="1"/>
    <col min="11778" max="11778" width="50.28515625" style="4" customWidth="1"/>
    <col min="11779" max="11779" width="20.7109375" style="4" customWidth="1"/>
    <col min="11780" max="11785" width="0" style="4" hidden="1" customWidth="1"/>
    <col min="11786" max="12032" width="9.140625" style="4"/>
    <col min="12033" max="12033" width="22.140625" style="4" customWidth="1"/>
    <col min="12034" max="12034" width="50.28515625" style="4" customWidth="1"/>
    <col min="12035" max="12035" width="20.7109375" style="4" customWidth="1"/>
    <col min="12036" max="12041" width="0" style="4" hidden="1" customWidth="1"/>
    <col min="12042" max="12288" width="9.140625" style="4"/>
    <col min="12289" max="12289" width="22.140625" style="4" customWidth="1"/>
    <col min="12290" max="12290" width="50.28515625" style="4" customWidth="1"/>
    <col min="12291" max="12291" width="20.7109375" style="4" customWidth="1"/>
    <col min="12292" max="12297" width="0" style="4" hidden="1" customWidth="1"/>
    <col min="12298" max="12544" width="9.140625" style="4"/>
    <col min="12545" max="12545" width="22.140625" style="4" customWidth="1"/>
    <col min="12546" max="12546" width="50.28515625" style="4" customWidth="1"/>
    <col min="12547" max="12547" width="20.7109375" style="4" customWidth="1"/>
    <col min="12548" max="12553" width="0" style="4" hidden="1" customWidth="1"/>
    <col min="12554" max="12800" width="9.140625" style="4"/>
    <col min="12801" max="12801" width="22.140625" style="4" customWidth="1"/>
    <col min="12802" max="12802" width="50.28515625" style="4" customWidth="1"/>
    <col min="12803" max="12803" width="20.7109375" style="4" customWidth="1"/>
    <col min="12804" max="12809" width="0" style="4" hidden="1" customWidth="1"/>
    <col min="12810" max="13056" width="9.140625" style="4"/>
    <col min="13057" max="13057" width="22.140625" style="4" customWidth="1"/>
    <col min="13058" max="13058" width="50.28515625" style="4" customWidth="1"/>
    <col min="13059" max="13059" width="20.7109375" style="4" customWidth="1"/>
    <col min="13060" max="13065" width="0" style="4" hidden="1" customWidth="1"/>
    <col min="13066" max="13312" width="9.140625" style="4"/>
    <col min="13313" max="13313" width="22.140625" style="4" customWidth="1"/>
    <col min="13314" max="13314" width="50.28515625" style="4" customWidth="1"/>
    <col min="13315" max="13315" width="20.7109375" style="4" customWidth="1"/>
    <col min="13316" max="13321" width="0" style="4" hidden="1" customWidth="1"/>
    <col min="13322" max="13568" width="9.140625" style="4"/>
    <col min="13569" max="13569" width="22.140625" style="4" customWidth="1"/>
    <col min="13570" max="13570" width="50.28515625" style="4" customWidth="1"/>
    <col min="13571" max="13571" width="20.7109375" style="4" customWidth="1"/>
    <col min="13572" max="13577" width="0" style="4" hidden="1" customWidth="1"/>
    <col min="13578" max="13824" width="9.140625" style="4"/>
    <col min="13825" max="13825" width="22.140625" style="4" customWidth="1"/>
    <col min="13826" max="13826" width="50.28515625" style="4" customWidth="1"/>
    <col min="13827" max="13827" width="20.7109375" style="4" customWidth="1"/>
    <col min="13828" max="13833" width="0" style="4" hidden="1" customWidth="1"/>
    <col min="13834" max="14080" width="9.140625" style="4"/>
    <col min="14081" max="14081" width="22.140625" style="4" customWidth="1"/>
    <col min="14082" max="14082" width="50.28515625" style="4" customWidth="1"/>
    <col min="14083" max="14083" width="20.7109375" style="4" customWidth="1"/>
    <col min="14084" max="14089" width="0" style="4" hidden="1" customWidth="1"/>
    <col min="14090" max="14336" width="9.140625" style="4"/>
    <col min="14337" max="14337" width="22.140625" style="4" customWidth="1"/>
    <col min="14338" max="14338" width="50.28515625" style="4" customWidth="1"/>
    <col min="14339" max="14339" width="20.7109375" style="4" customWidth="1"/>
    <col min="14340" max="14345" width="0" style="4" hidden="1" customWidth="1"/>
    <col min="14346" max="14592" width="9.140625" style="4"/>
    <col min="14593" max="14593" width="22.140625" style="4" customWidth="1"/>
    <col min="14594" max="14594" width="50.28515625" style="4" customWidth="1"/>
    <col min="14595" max="14595" width="20.7109375" style="4" customWidth="1"/>
    <col min="14596" max="14601" width="0" style="4" hidden="1" customWidth="1"/>
    <col min="14602" max="14848" width="9.140625" style="4"/>
    <col min="14849" max="14849" width="22.140625" style="4" customWidth="1"/>
    <col min="14850" max="14850" width="50.28515625" style="4" customWidth="1"/>
    <col min="14851" max="14851" width="20.7109375" style="4" customWidth="1"/>
    <col min="14852" max="14857" width="0" style="4" hidden="1" customWidth="1"/>
    <col min="14858" max="15104" width="9.140625" style="4"/>
    <col min="15105" max="15105" width="22.140625" style="4" customWidth="1"/>
    <col min="15106" max="15106" width="50.28515625" style="4" customWidth="1"/>
    <col min="15107" max="15107" width="20.7109375" style="4" customWidth="1"/>
    <col min="15108" max="15113" width="0" style="4" hidden="1" customWidth="1"/>
    <col min="15114" max="15360" width="9.140625" style="4"/>
    <col min="15361" max="15361" width="22.140625" style="4" customWidth="1"/>
    <col min="15362" max="15362" width="50.28515625" style="4" customWidth="1"/>
    <col min="15363" max="15363" width="20.7109375" style="4" customWidth="1"/>
    <col min="15364" max="15369" width="0" style="4" hidden="1" customWidth="1"/>
    <col min="15370" max="15616" width="9.140625" style="4"/>
    <col min="15617" max="15617" width="22.140625" style="4" customWidth="1"/>
    <col min="15618" max="15618" width="50.28515625" style="4" customWidth="1"/>
    <col min="15619" max="15619" width="20.7109375" style="4" customWidth="1"/>
    <col min="15620" max="15625" width="0" style="4" hidden="1" customWidth="1"/>
    <col min="15626" max="15872" width="9.140625" style="4"/>
    <col min="15873" max="15873" width="22.140625" style="4" customWidth="1"/>
    <col min="15874" max="15874" width="50.28515625" style="4" customWidth="1"/>
    <col min="15875" max="15875" width="20.7109375" style="4" customWidth="1"/>
    <col min="15876" max="15881" width="0" style="4" hidden="1" customWidth="1"/>
    <col min="15882" max="16128" width="9.140625" style="4"/>
    <col min="16129" max="16129" width="22.140625" style="4" customWidth="1"/>
    <col min="16130" max="16130" width="50.28515625" style="4" customWidth="1"/>
    <col min="16131" max="16131" width="20.7109375" style="4" customWidth="1"/>
    <col min="16132" max="16137" width="0" style="4" hidden="1" customWidth="1"/>
    <col min="16138" max="16384" width="9.140625" style="4"/>
  </cols>
  <sheetData>
    <row r="1" spans="1:9" ht="15.75" customHeight="1">
      <c r="B1" s="94"/>
      <c r="C1" s="135" t="s">
        <v>258</v>
      </c>
      <c r="D1" s="65"/>
      <c r="E1" s="65"/>
      <c r="F1" s="65"/>
      <c r="G1" s="65"/>
      <c r="H1" s="65"/>
    </row>
    <row r="2" spans="1:9" ht="30" customHeight="1">
      <c r="B2" s="94"/>
      <c r="C2" s="135"/>
      <c r="D2" s="65"/>
      <c r="E2" s="65"/>
      <c r="F2" s="65"/>
      <c r="G2" s="65"/>
      <c r="H2" s="65"/>
    </row>
    <row r="3" spans="1:9" ht="133.5" customHeight="1">
      <c r="B3" s="94"/>
      <c r="C3" s="135"/>
      <c r="D3" s="65"/>
      <c r="E3" s="65"/>
      <c r="F3" s="65"/>
      <c r="G3" s="65"/>
      <c r="H3" s="65"/>
    </row>
    <row r="4" spans="1:9" ht="15.75" hidden="1" customHeight="1">
      <c r="B4" s="94"/>
      <c r="C4" s="94"/>
    </row>
    <row r="5" spans="1:9" ht="15.75" hidden="1" customHeight="1">
      <c r="B5" s="94"/>
      <c r="C5" s="94"/>
    </row>
    <row r="6" spans="1:9" ht="44.25" customHeight="1">
      <c r="A6" s="139" t="s">
        <v>247</v>
      </c>
      <c r="B6" s="139"/>
      <c r="C6" s="139"/>
    </row>
    <row r="7" spans="1:9">
      <c r="B7" s="76"/>
      <c r="C7" s="77"/>
    </row>
    <row r="8" spans="1:9">
      <c r="A8" s="27" t="s">
        <v>163</v>
      </c>
      <c r="B8" s="95" t="s">
        <v>164</v>
      </c>
      <c r="C8" s="96" t="s">
        <v>130</v>
      </c>
      <c r="D8" s="66"/>
      <c r="E8" s="66"/>
      <c r="F8" s="66"/>
      <c r="G8" s="66"/>
      <c r="H8" s="66"/>
      <c r="I8" s="66"/>
    </row>
    <row r="9" spans="1:9">
      <c r="A9" s="27"/>
      <c r="B9" s="97"/>
      <c r="C9" s="98"/>
    </row>
    <row r="10" spans="1:9" ht="27" customHeight="1">
      <c r="A10" s="99" t="s">
        <v>165</v>
      </c>
      <c r="B10" s="67" t="s">
        <v>166</v>
      </c>
      <c r="C10" s="130">
        <v>8895.39</v>
      </c>
    </row>
    <row r="11" spans="1:9">
      <c r="A11" s="99"/>
      <c r="B11" s="101"/>
      <c r="C11" s="100"/>
    </row>
    <row r="12" spans="1:9" ht="15.75" hidden="1" customHeight="1">
      <c r="A12" s="102"/>
      <c r="B12" s="101"/>
      <c r="C12" s="100"/>
    </row>
    <row r="13" spans="1:9" s="78" customFormat="1" ht="31.5" hidden="1" customHeight="1">
      <c r="A13" s="103"/>
      <c r="B13" s="104"/>
      <c r="C13" s="100"/>
    </row>
    <row r="14" spans="1:9" s="78" customFormat="1" ht="15.75" hidden="1" customHeight="1">
      <c r="A14" s="105"/>
      <c r="B14" s="104"/>
      <c r="C14" s="100"/>
      <c r="E14" s="78">
        <v>6476566.0999999996</v>
      </c>
      <c r="F14" s="78">
        <v>279131</v>
      </c>
      <c r="G14" s="78">
        <f>E14+F14+4100</f>
        <v>6759797.0999999996</v>
      </c>
    </row>
    <row r="15" spans="1:9" s="78" customFormat="1" ht="15.75" hidden="1" customHeight="1">
      <c r="A15" s="105"/>
      <c r="B15" s="104"/>
      <c r="C15" s="100"/>
      <c r="E15" s="78">
        <v>6670222.0999999996</v>
      </c>
      <c r="F15" s="78">
        <v>115000</v>
      </c>
      <c r="G15" s="78">
        <f>E15+F15+80000</f>
        <v>6865222.0999999996</v>
      </c>
    </row>
    <row r="16" spans="1:9" s="78" customFormat="1" ht="15.75" hidden="1" customHeight="1">
      <c r="A16" s="105"/>
      <c r="B16" s="104"/>
      <c r="C16" s="100"/>
      <c r="G16" s="78">
        <f>G14-G15</f>
        <v>-105425</v>
      </c>
    </row>
    <row r="17" spans="1:6" s="78" customFormat="1" ht="15.75" hidden="1" customHeight="1">
      <c r="A17" s="105"/>
      <c r="B17" s="104"/>
      <c r="C17" s="100"/>
      <c r="E17" s="78">
        <f>E14-E15</f>
        <v>-193656</v>
      </c>
    </row>
    <row r="18" spans="1:6" s="79" customFormat="1">
      <c r="A18" s="106"/>
      <c r="B18" s="107" t="s">
        <v>167</v>
      </c>
      <c r="C18" s="100"/>
      <c r="D18" s="79" t="s">
        <v>168</v>
      </c>
      <c r="E18" s="79">
        <f>E14+150000</f>
        <v>6626566.0999999996</v>
      </c>
      <c r="F18" s="79">
        <v>195694.7</v>
      </c>
    </row>
    <row r="19" spans="1:6" s="80" customFormat="1">
      <c r="A19" s="140" t="s">
        <v>169</v>
      </c>
      <c r="B19" s="141"/>
      <c r="C19" s="131">
        <v>8945.2610000000004</v>
      </c>
      <c r="D19" s="80" t="s">
        <v>170</v>
      </c>
      <c r="E19" s="80">
        <f>E15+75000+150000</f>
        <v>6895222.0999999996</v>
      </c>
      <c r="F19" s="80">
        <f>F18+4100</f>
        <v>199794.7</v>
      </c>
    </row>
    <row r="20" spans="1:6" s="80" customFormat="1" hidden="1">
      <c r="A20" s="81"/>
      <c r="B20" s="63"/>
      <c r="C20" s="82"/>
    </row>
    <row r="21" spans="1:6" hidden="1">
      <c r="A21" s="81"/>
      <c r="B21" s="83"/>
      <c r="C21" s="82"/>
    </row>
    <row r="22" spans="1:6">
      <c r="C22" s="4"/>
    </row>
    <row r="23" spans="1:6" hidden="1">
      <c r="C23" s="4"/>
    </row>
    <row r="24" spans="1:6">
      <c r="C24" s="4"/>
    </row>
    <row r="25" spans="1:6">
      <c r="C25" s="4"/>
    </row>
    <row r="26" spans="1:6" s="79" customFormat="1"/>
    <row r="27" spans="1:6" s="79" customFormat="1"/>
    <row r="28" spans="1:6" s="79" customFormat="1"/>
    <row r="29" spans="1:6" s="80" customFormat="1"/>
    <row r="30" spans="1:6" s="80" customFormat="1"/>
    <row r="31" spans="1:6" s="79" customFormat="1"/>
    <row r="32" spans="1:6" s="80" customFormat="1"/>
    <row r="33" spans="2:3" s="80" customFormat="1"/>
    <row r="34" spans="2:3">
      <c r="C34" s="4"/>
    </row>
    <row r="35" spans="2:3">
      <c r="C35" s="4"/>
    </row>
    <row r="36" spans="2:3">
      <c r="C36" s="4"/>
    </row>
    <row r="37" spans="2:3">
      <c r="C37" s="4"/>
    </row>
    <row r="38" spans="2:3">
      <c r="B38" s="84"/>
      <c r="C38" s="85"/>
    </row>
    <row r="39" spans="2:3">
      <c r="B39" s="84"/>
      <c r="C39" s="85"/>
    </row>
    <row r="40" spans="2:3">
      <c r="B40" s="84"/>
      <c r="C40" s="85"/>
    </row>
    <row r="41" spans="2:3">
      <c r="B41" s="84"/>
      <c r="C41" s="85"/>
    </row>
    <row r="42" spans="2:3">
      <c r="B42" s="86"/>
      <c r="C42" s="87"/>
    </row>
    <row r="43" spans="2:3">
      <c r="B43" s="84"/>
      <c r="C43" s="85"/>
    </row>
    <row r="44" spans="2:3">
      <c r="B44" s="84"/>
      <c r="C44" s="85"/>
    </row>
    <row r="45" spans="2:3">
      <c r="B45" s="88"/>
      <c r="C45" s="89"/>
    </row>
    <row r="46" spans="2:3">
      <c r="B46" s="84"/>
      <c r="C46" s="85"/>
    </row>
    <row r="47" spans="2:3">
      <c r="B47" s="84"/>
      <c r="C47" s="85"/>
    </row>
    <row r="48" spans="2:3">
      <c r="B48" s="88"/>
      <c r="C48" s="89"/>
    </row>
    <row r="49" spans="2:3">
      <c r="B49" s="84"/>
      <c r="C49" s="85"/>
    </row>
    <row r="50" spans="2:3">
      <c r="B50" s="84"/>
      <c r="C50" s="85"/>
    </row>
    <row r="51" spans="2:3">
      <c r="B51" s="84"/>
      <c r="C51" s="85"/>
    </row>
    <row r="52" spans="2:3">
      <c r="B52" s="84"/>
      <c r="C52" s="85"/>
    </row>
    <row r="53" spans="2:3">
      <c r="B53" s="90"/>
      <c r="C53" s="91"/>
    </row>
    <row r="54" spans="2:3">
      <c r="B54" s="90"/>
      <c r="C54" s="91"/>
    </row>
    <row r="55" spans="2:3">
      <c r="B55" s="90"/>
      <c r="C55" s="91"/>
    </row>
    <row r="56" spans="2:3">
      <c r="C56" s="92"/>
    </row>
    <row r="57" spans="2:3">
      <c r="C57" s="92"/>
    </row>
    <row r="58" spans="2:3">
      <c r="C58" s="92"/>
    </row>
    <row r="59" spans="2:3">
      <c r="C59" s="92"/>
    </row>
    <row r="60" spans="2:3">
      <c r="C60" s="92"/>
    </row>
    <row r="61" spans="2:3">
      <c r="C61" s="92"/>
    </row>
    <row r="62" spans="2:3">
      <c r="C62" s="92"/>
    </row>
    <row r="63" spans="2:3">
      <c r="C63" s="92"/>
    </row>
    <row r="64" spans="2:3">
      <c r="C64" s="92"/>
    </row>
    <row r="65" spans="3:3">
      <c r="C65" s="92"/>
    </row>
    <row r="66" spans="3:3">
      <c r="C66" s="92"/>
    </row>
    <row r="67" spans="3:3">
      <c r="C67" s="92"/>
    </row>
    <row r="68" spans="3:3">
      <c r="C68" s="92"/>
    </row>
    <row r="69" spans="3:3">
      <c r="C69" s="92"/>
    </row>
    <row r="70" spans="3:3">
      <c r="C70" s="92"/>
    </row>
    <row r="71" spans="3:3">
      <c r="C71" s="92"/>
    </row>
    <row r="72" spans="3:3">
      <c r="C72" s="92"/>
    </row>
    <row r="73" spans="3:3">
      <c r="C73" s="92"/>
    </row>
    <row r="74" spans="3:3">
      <c r="C74" s="92"/>
    </row>
    <row r="75" spans="3:3">
      <c r="C75" s="92"/>
    </row>
    <row r="76" spans="3:3">
      <c r="C76" s="92"/>
    </row>
    <row r="77" spans="3:3">
      <c r="C77" s="92"/>
    </row>
    <row r="78" spans="3:3">
      <c r="C78" s="92"/>
    </row>
    <row r="79" spans="3:3">
      <c r="C79" s="92"/>
    </row>
    <row r="80" spans="3:3">
      <c r="C80" s="92"/>
    </row>
    <row r="81" spans="3:3">
      <c r="C81" s="92"/>
    </row>
    <row r="82" spans="3:3">
      <c r="C82" s="92"/>
    </row>
    <row r="83" spans="3:3">
      <c r="C83" s="92"/>
    </row>
    <row r="84" spans="3:3">
      <c r="C84" s="92"/>
    </row>
    <row r="85" spans="3:3">
      <c r="C85" s="92"/>
    </row>
    <row r="86" spans="3:3">
      <c r="C86" s="92"/>
    </row>
    <row r="87" spans="3:3">
      <c r="C87" s="92"/>
    </row>
    <row r="88" spans="3:3">
      <c r="C88" s="92"/>
    </row>
    <row r="89" spans="3:3">
      <c r="C89" s="92"/>
    </row>
    <row r="90" spans="3:3">
      <c r="C90" s="92"/>
    </row>
    <row r="91" spans="3:3">
      <c r="C91" s="92"/>
    </row>
    <row r="92" spans="3:3">
      <c r="C92" s="92"/>
    </row>
    <row r="93" spans="3:3">
      <c r="C93" s="92"/>
    </row>
    <row r="94" spans="3:3">
      <c r="C94" s="92"/>
    </row>
    <row r="95" spans="3:3">
      <c r="C95" s="92"/>
    </row>
    <row r="96" spans="3:3">
      <c r="C96" s="92"/>
    </row>
    <row r="97" spans="3:3">
      <c r="C97" s="92"/>
    </row>
    <row r="98" spans="3:3">
      <c r="C98" s="92"/>
    </row>
    <row r="99" spans="3:3">
      <c r="C99" s="92"/>
    </row>
    <row r="100" spans="3:3">
      <c r="C100" s="92"/>
    </row>
    <row r="101" spans="3:3">
      <c r="C101" s="92"/>
    </row>
    <row r="102" spans="3:3">
      <c r="C102" s="92"/>
    </row>
    <row r="103" spans="3:3">
      <c r="C103" s="92"/>
    </row>
    <row r="104" spans="3:3">
      <c r="C104" s="92"/>
    </row>
    <row r="105" spans="3:3">
      <c r="C105" s="92"/>
    </row>
    <row r="106" spans="3:3">
      <c r="C106" s="92"/>
    </row>
    <row r="107" spans="3:3">
      <c r="C107" s="92"/>
    </row>
    <row r="108" spans="3:3">
      <c r="C108" s="92"/>
    </row>
    <row r="109" spans="3:3">
      <c r="C109" s="92"/>
    </row>
    <row r="110" spans="3:3">
      <c r="C110" s="92"/>
    </row>
    <row r="111" spans="3:3">
      <c r="C111" s="92"/>
    </row>
    <row r="112" spans="3:3">
      <c r="C112" s="92"/>
    </row>
    <row r="113" spans="3:3">
      <c r="C113" s="92"/>
    </row>
    <row r="114" spans="3:3">
      <c r="C114" s="92"/>
    </row>
    <row r="115" spans="3:3">
      <c r="C115" s="92"/>
    </row>
    <row r="116" spans="3:3">
      <c r="C116" s="92"/>
    </row>
    <row r="117" spans="3:3">
      <c r="C117" s="92"/>
    </row>
    <row r="118" spans="3:3">
      <c r="C118" s="92"/>
    </row>
    <row r="119" spans="3:3">
      <c r="C119" s="92"/>
    </row>
    <row r="120" spans="3:3">
      <c r="C120" s="92"/>
    </row>
    <row r="121" spans="3:3">
      <c r="C121" s="92"/>
    </row>
    <row r="122" spans="3:3">
      <c r="C122" s="92"/>
    </row>
    <row r="123" spans="3:3">
      <c r="C123" s="92"/>
    </row>
    <row r="124" spans="3:3">
      <c r="C124" s="92"/>
    </row>
    <row r="125" spans="3:3">
      <c r="C125" s="92"/>
    </row>
    <row r="126" spans="3:3">
      <c r="C126" s="92"/>
    </row>
    <row r="127" spans="3:3">
      <c r="C127" s="92"/>
    </row>
    <row r="128" spans="3:3">
      <c r="C128" s="92"/>
    </row>
    <row r="129" spans="3:3">
      <c r="C129" s="92"/>
    </row>
    <row r="130" spans="3:3">
      <c r="C130" s="92"/>
    </row>
    <row r="131" spans="3:3">
      <c r="C131" s="92"/>
    </row>
    <row r="132" spans="3:3">
      <c r="C132" s="92"/>
    </row>
    <row r="133" spans="3:3">
      <c r="C133" s="92"/>
    </row>
    <row r="134" spans="3:3">
      <c r="C134" s="92"/>
    </row>
    <row r="135" spans="3:3">
      <c r="C135" s="92"/>
    </row>
    <row r="136" spans="3:3">
      <c r="C136" s="92"/>
    </row>
    <row r="137" spans="3:3">
      <c r="C137" s="92"/>
    </row>
    <row r="138" spans="3:3">
      <c r="C138" s="92"/>
    </row>
    <row r="139" spans="3:3">
      <c r="C139" s="92"/>
    </row>
    <row r="140" spans="3:3">
      <c r="C140" s="92"/>
    </row>
    <row r="141" spans="3:3">
      <c r="C141" s="92"/>
    </row>
    <row r="142" spans="3:3">
      <c r="C142" s="92"/>
    </row>
    <row r="143" spans="3:3">
      <c r="C143" s="92"/>
    </row>
    <row r="144" spans="3:3">
      <c r="C144" s="92"/>
    </row>
    <row r="145" spans="3:3">
      <c r="C145" s="92"/>
    </row>
    <row r="146" spans="3:3">
      <c r="C146" s="92"/>
    </row>
    <row r="147" spans="3:3">
      <c r="C147" s="92"/>
    </row>
    <row r="148" spans="3:3">
      <c r="C148" s="92"/>
    </row>
    <row r="149" spans="3:3">
      <c r="C149" s="92"/>
    </row>
    <row r="150" spans="3:3">
      <c r="C150" s="92"/>
    </row>
    <row r="151" spans="3:3">
      <c r="C151" s="92"/>
    </row>
    <row r="152" spans="3:3">
      <c r="C152" s="92"/>
    </row>
    <row r="153" spans="3:3">
      <c r="C153" s="92"/>
    </row>
    <row r="154" spans="3:3">
      <c r="C154" s="92"/>
    </row>
    <row r="155" spans="3:3">
      <c r="C155" s="92"/>
    </row>
    <row r="156" spans="3:3">
      <c r="C156" s="92"/>
    </row>
    <row r="157" spans="3:3">
      <c r="C157" s="92"/>
    </row>
    <row r="158" spans="3:3">
      <c r="C158" s="92"/>
    </row>
    <row r="159" spans="3:3">
      <c r="C159" s="92"/>
    </row>
    <row r="160" spans="3:3">
      <c r="C160" s="92"/>
    </row>
    <row r="161" spans="3:3">
      <c r="C161" s="92"/>
    </row>
    <row r="162" spans="3:3">
      <c r="C162" s="92"/>
    </row>
    <row r="163" spans="3:3">
      <c r="C163" s="92"/>
    </row>
    <row r="164" spans="3:3">
      <c r="C164" s="92"/>
    </row>
    <row r="165" spans="3:3">
      <c r="C165" s="92"/>
    </row>
  </sheetData>
  <mergeCells count="3">
    <mergeCell ref="A6:C6"/>
    <mergeCell ref="A19:B19"/>
    <mergeCell ref="C1:C3"/>
  </mergeCells>
  <pageMargins left="0.75" right="0.75" top="1" bottom="1" header="0.5" footer="0.5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Приложение 5</vt:lpstr>
      <vt:lpstr>Приложение 7</vt:lpstr>
      <vt:lpstr>Приложение 9</vt:lpstr>
      <vt:lpstr>Приложение 11</vt:lpstr>
      <vt:lpstr>'Приложение 5'!Область_печати</vt:lpstr>
      <vt:lpstr>'Приложение 7'!Область_печати</vt:lpstr>
      <vt:lpstr>'Приложение 9'!Область_печати</vt:lpstr>
    </vt:vector>
  </TitlesOfParts>
  <Company>MINFIN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Neybauer</dc:creator>
  <cp:lastModifiedBy>Финансист</cp:lastModifiedBy>
  <cp:lastPrinted>2020-03-09T11:16:12Z</cp:lastPrinted>
  <dcterms:created xsi:type="dcterms:W3CDTF">2007-09-12T09:25:25Z</dcterms:created>
  <dcterms:modified xsi:type="dcterms:W3CDTF">2020-03-09T15:46:36Z</dcterms:modified>
</cp:coreProperties>
</file>